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DieseArbeitsmappe"/>
  <mc:AlternateContent xmlns:mc="http://schemas.openxmlformats.org/markup-compatibility/2006">
    <mc:Choice Requires="x15">
      <x15ac:absPath xmlns:x15ac="http://schemas.microsoft.com/office/spreadsheetml/2010/11/ac" url="C:\Users\winpc\Desktop\"/>
    </mc:Choice>
  </mc:AlternateContent>
  <xr:revisionPtr revIDLastSave="0" documentId="8_{C76BA281-15C1-0441-8B9C-9A45C10C1963}" xr6:coauthVersionLast="47" xr6:coauthVersionMax="47" xr10:uidLastSave="{00000000-0000-0000-0000-000000000000}"/>
  <bookViews>
    <workbookView xWindow="0" yWindow="495" windowWidth="38640" windowHeight="21120" tabRatio="899" activeTab="1" xr2:uid="{00000000-000D-0000-FFFF-FFFF00000000}"/>
  </bookViews>
  <sheets>
    <sheet name="4Bahnen_Report_1-4" sheetId="2" r:id="rId1"/>
    <sheet name="4Bahnen_1-4" sheetId="1" r:id="rId2"/>
    <sheet name="Directions" sheetId="11" r:id="rId3"/>
    <sheet name="Nachweis" sheetId="9" r:id="rId4"/>
    <sheet name="6Bahnen_1-6" sheetId="13" state="hidden" r:id="rId5"/>
    <sheet name="6Bahnen_Report1-6" sheetId="12" state="hidden" r:id="rId6"/>
    <sheet name="4Bahnen_5-8" sheetId="10" state="hidden" r:id="rId7"/>
    <sheet name="4Bahnen_Report5-8" sheetId="6" state="hidden" r:id="rId8"/>
    <sheet name="U18_female-male" sheetId="14" state="hidden" r:id="rId9"/>
    <sheet name="U18_female-male_Report" sheetId="15" state="hidden" r:id="rId10"/>
  </sheets>
  <definedNames>
    <definedName name="HTML_CodePage" hidden="1">1252</definedName>
    <definedName name="HTML_Control" hidden="1">{"'Seite 5'!$A$1:$N$92"}</definedName>
    <definedName name="HTML_Description" hidden="1">""</definedName>
    <definedName name="HTML_Email" hidden="1">""</definedName>
    <definedName name="HTML_Header" hidden="1">""</definedName>
    <definedName name="HTML_LastUpdate" hidden="1">"14.02.2003"</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"C:\1arbdat\05_NBC\55_Homepage\NBC-WNBA-FIQ\Local Publish\Weltmeisterschaften\WM_Junioren\WMJUNSCHIED.htm"</definedName>
    <definedName name="HTML_Title" hidden="1">""</definedName>
    <definedName name="_xlnm.Print_Area" localSheetId="1">'4Bahnen_1-4'!$A$1:$Q$84</definedName>
    <definedName name="_xlnm.Print_Area" localSheetId="6">'4Bahnen_5-8'!$A$1:$Q$84</definedName>
    <definedName name="_xlnm.Print_Area" localSheetId="0">'4Bahnen_Report_1-4'!$A$1:$AA$71</definedName>
    <definedName name="_xlnm.Print_Area" localSheetId="7">'4Bahnen_Report5-8'!$A$1:$AA$71</definedName>
    <definedName name="_xlnm.Print_Area" localSheetId="4">'6Bahnen_1-6'!$A$1:$Q$83</definedName>
    <definedName name="_xlnm.Print_Area" localSheetId="5">'6Bahnen_Report1-6'!$A$1:$AA$69</definedName>
    <definedName name="_xlnm.Print_Area" localSheetId="3">Nachweis!$A$1:$W$223</definedName>
    <definedName name="_xlnm.Print_Area" localSheetId="8">'U18_female-male'!$A$1:$Q$96</definedName>
    <definedName name="_xlnm.Print_Area" localSheetId="9">'U18_female-male_Report'!$A$1:$AA$84</definedName>
    <definedName name="Print_Area_1" localSheetId="3">Nachweis!$A$1:$W$224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F4" i="2"/>
  <c r="J4" i="2"/>
  <c r="F5" i="2"/>
  <c r="J5" i="2"/>
  <c r="F6" i="2"/>
  <c r="J6" i="2"/>
  <c r="F7" i="2"/>
  <c r="J7" i="2"/>
  <c r="F8" i="2"/>
  <c r="F9" i="2"/>
  <c r="J59" i="2"/>
  <c r="J8" i="2"/>
  <c r="F56" i="2"/>
  <c r="J9" i="2"/>
  <c r="H8" i="1"/>
  <c r="H16" i="2"/>
  <c r="A18" i="2"/>
  <c r="P18" i="2"/>
  <c r="P10" i="1"/>
  <c r="W18" i="2"/>
  <c r="A19" i="2"/>
  <c r="C19" i="2"/>
  <c r="E19" i="2"/>
  <c r="F19" i="2"/>
  <c r="G19" i="2"/>
  <c r="P19" i="2"/>
  <c r="R19" i="2"/>
  <c r="T19" i="2"/>
  <c r="U19" i="2"/>
  <c r="U54" i="2"/>
  <c r="U47" i="2"/>
  <c r="U40" i="2"/>
  <c r="U33" i="2"/>
  <c r="U26" i="2"/>
  <c r="U74" i="2"/>
  <c r="V19" i="2"/>
  <c r="P19" i="1"/>
  <c r="W23" i="2"/>
  <c r="P20" i="1"/>
  <c r="W24" i="2"/>
  <c r="A25" i="2"/>
  <c r="P25" i="2"/>
  <c r="A26" i="2"/>
  <c r="C26" i="2"/>
  <c r="E26" i="2"/>
  <c r="F26" i="2"/>
  <c r="G26" i="2"/>
  <c r="P26" i="2"/>
  <c r="R26" i="2"/>
  <c r="T26" i="2"/>
  <c r="V26" i="2"/>
  <c r="H31" i="1"/>
  <c r="H31" i="2"/>
  <c r="I31" i="2"/>
  <c r="A32" i="2"/>
  <c r="P32" i="2"/>
  <c r="A33" i="2"/>
  <c r="C33" i="2"/>
  <c r="E33" i="2"/>
  <c r="F33" i="2"/>
  <c r="G33" i="2"/>
  <c r="P33" i="2"/>
  <c r="R33" i="2"/>
  <c r="T33" i="2"/>
  <c r="V33" i="2"/>
  <c r="H40" i="1"/>
  <c r="H36" i="2"/>
  <c r="I36" i="2"/>
  <c r="P42" i="1"/>
  <c r="W38" i="2"/>
  <c r="X38" i="2"/>
  <c r="A39" i="2"/>
  <c r="P39" i="2"/>
  <c r="A40" i="2"/>
  <c r="C40" i="2"/>
  <c r="E40" i="2"/>
  <c r="F40" i="2"/>
  <c r="G40" i="2"/>
  <c r="P40" i="2"/>
  <c r="R40" i="2"/>
  <c r="T40" i="2"/>
  <c r="V40" i="2"/>
  <c r="I43" i="2"/>
  <c r="K43" i="2"/>
  <c r="X43" i="2"/>
  <c r="Z43" i="2"/>
  <c r="H54" i="1"/>
  <c r="H44" i="2"/>
  <c r="I44" i="2"/>
  <c r="X44" i="2"/>
  <c r="I45" i="2"/>
  <c r="X45" i="2"/>
  <c r="A46" i="2"/>
  <c r="I46" i="2"/>
  <c r="P46" i="2"/>
  <c r="P56" i="1"/>
  <c r="W46" i="2"/>
  <c r="X46" i="2"/>
  <c r="A47" i="2"/>
  <c r="C47" i="2"/>
  <c r="E47" i="2"/>
  <c r="F47" i="2"/>
  <c r="G47" i="2"/>
  <c r="H47" i="2"/>
  <c r="I47" i="2"/>
  <c r="P47" i="2"/>
  <c r="R47" i="2"/>
  <c r="T47" i="2"/>
  <c r="T54" i="2"/>
  <c r="T74" i="2"/>
  <c r="V47" i="2"/>
  <c r="W47" i="2"/>
  <c r="X47" i="2"/>
  <c r="I50" i="2"/>
  <c r="K50" i="2"/>
  <c r="X50" i="2"/>
  <c r="Z50" i="2"/>
  <c r="I51" i="2"/>
  <c r="X51" i="2"/>
  <c r="I52" i="2"/>
  <c r="X52" i="2"/>
  <c r="A53" i="2"/>
  <c r="I53" i="2"/>
  <c r="P53" i="2"/>
  <c r="X53" i="2"/>
  <c r="A54" i="2"/>
  <c r="C54" i="2"/>
  <c r="E54" i="2"/>
  <c r="E74" i="2"/>
  <c r="F54" i="2"/>
  <c r="G54" i="2"/>
  <c r="H54" i="2"/>
  <c r="I54" i="2"/>
  <c r="P54" i="2"/>
  <c r="R54" i="2"/>
  <c r="V54" i="2"/>
  <c r="W54" i="2"/>
  <c r="X54" i="2"/>
  <c r="P55" i="2"/>
  <c r="E56" i="2"/>
  <c r="U56" i="2"/>
  <c r="U57" i="2"/>
  <c r="V57" i="2"/>
  <c r="W57" i="2"/>
  <c r="G58" i="2"/>
  <c r="I58" i="2"/>
  <c r="AF58" i="2"/>
  <c r="AD59" i="2"/>
  <c r="AF59" i="2"/>
  <c r="AD60" i="2"/>
  <c r="AF60" i="2"/>
  <c r="AD61" i="2"/>
  <c r="AF61" i="2"/>
  <c r="AD62" i="2"/>
  <c r="AF62" i="2"/>
  <c r="L63" i="2"/>
  <c r="AD63" i="2"/>
  <c r="AF63" i="2"/>
  <c r="A64" i="2"/>
  <c r="U64" i="2"/>
  <c r="A68" i="2"/>
  <c r="U68" i="2"/>
  <c r="A71" i="2"/>
  <c r="H71" i="2"/>
  <c r="F74" i="2"/>
  <c r="G74" i="2"/>
  <c r="V74" i="2"/>
  <c r="H7" i="1"/>
  <c r="H15" i="2"/>
  <c r="P7" i="1"/>
  <c r="W15" i="2"/>
  <c r="P8" i="1"/>
  <c r="W16" i="2"/>
  <c r="X16" i="2"/>
  <c r="H9" i="1"/>
  <c r="H17" i="2"/>
  <c r="P9" i="1"/>
  <c r="W17" i="2"/>
  <c r="I17" i="2"/>
  <c r="H10" i="1"/>
  <c r="H18" i="2"/>
  <c r="I18" i="2"/>
  <c r="P11" i="1"/>
  <c r="E11" i="1"/>
  <c r="F11" i="1"/>
  <c r="G11" i="1"/>
  <c r="M11" i="1"/>
  <c r="N11" i="1"/>
  <c r="O11" i="1"/>
  <c r="H18" i="1"/>
  <c r="H22" i="2"/>
  <c r="P18" i="1"/>
  <c r="W22" i="2"/>
  <c r="H19" i="1"/>
  <c r="H23" i="2"/>
  <c r="I23" i="2"/>
  <c r="H20" i="1"/>
  <c r="H21" i="1"/>
  <c r="H22" i="1"/>
  <c r="H25" i="2"/>
  <c r="P21" i="1"/>
  <c r="W25" i="2"/>
  <c r="X25" i="2"/>
  <c r="E22" i="1"/>
  <c r="F22" i="1"/>
  <c r="G22" i="1"/>
  <c r="M22" i="1"/>
  <c r="N22" i="1"/>
  <c r="O22" i="1"/>
  <c r="H29" i="1"/>
  <c r="H30" i="1"/>
  <c r="H32" i="1"/>
  <c r="H33" i="1"/>
  <c r="P29" i="1"/>
  <c r="W29" i="2"/>
  <c r="H30" i="2"/>
  <c r="I30" i="2"/>
  <c r="P30" i="1"/>
  <c r="W30" i="2"/>
  <c r="X30" i="2"/>
  <c r="P31" i="1"/>
  <c r="W31" i="2"/>
  <c r="X31" i="2"/>
  <c r="H32" i="2"/>
  <c r="I32" i="2"/>
  <c r="P32" i="1"/>
  <c r="W32" i="2"/>
  <c r="X32" i="2"/>
  <c r="E33" i="1"/>
  <c r="F33" i="1"/>
  <c r="G33" i="1"/>
  <c r="M33" i="1"/>
  <c r="N33" i="1"/>
  <c r="O33" i="1"/>
  <c r="P33" i="1"/>
  <c r="H41" i="1"/>
  <c r="H42" i="1"/>
  <c r="H43" i="1"/>
  <c r="H44" i="1"/>
  <c r="P40" i="1"/>
  <c r="W36" i="2"/>
  <c r="H37" i="2"/>
  <c r="I37" i="2"/>
  <c r="P41" i="1"/>
  <c r="W37" i="2"/>
  <c r="X37" i="2"/>
  <c r="H38" i="2"/>
  <c r="I38" i="2"/>
  <c r="H39" i="2"/>
  <c r="I39" i="2"/>
  <c r="P43" i="1"/>
  <c r="W39" i="2"/>
  <c r="X39" i="2"/>
  <c r="E44" i="1"/>
  <c r="F44" i="1"/>
  <c r="G44" i="1"/>
  <c r="M44" i="1"/>
  <c r="N44" i="1"/>
  <c r="O44" i="1"/>
  <c r="H45" i="1"/>
  <c r="P45" i="1"/>
  <c r="H46" i="1"/>
  <c r="P46" i="1"/>
  <c r="H47" i="1"/>
  <c r="P47" i="1"/>
  <c r="H48" i="1"/>
  <c r="P48" i="1"/>
  <c r="H49" i="1"/>
  <c r="P49" i="1"/>
  <c r="H53" i="1"/>
  <c r="H43" i="2"/>
  <c r="P53" i="1"/>
  <c r="W43" i="2"/>
  <c r="P54" i="1"/>
  <c r="W44" i="2"/>
  <c r="H55" i="1"/>
  <c r="H45" i="2"/>
  <c r="P55" i="1"/>
  <c r="W45" i="2"/>
  <c r="H56" i="1"/>
  <c r="H46" i="2"/>
  <c r="E57" i="1"/>
  <c r="F57" i="1"/>
  <c r="G57" i="1"/>
  <c r="H57" i="1"/>
  <c r="M57" i="1"/>
  <c r="N57" i="1"/>
  <c r="O57" i="1"/>
  <c r="P57" i="1"/>
  <c r="H58" i="1"/>
  <c r="P58" i="1"/>
  <c r="H59" i="1"/>
  <c r="P59" i="1"/>
  <c r="H60" i="1"/>
  <c r="P60" i="1"/>
  <c r="H61" i="1"/>
  <c r="P61" i="1"/>
  <c r="H62" i="1"/>
  <c r="P62" i="1"/>
  <c r="H66" i="1"/>
  <c r="H50" i="2"/>
  <c r="P66" i="1"/>
  <c r="W50" i="2"/>
  <c r="H67" i="1"/>
  <c r="H51" i="2"/>
  <c r="P67" i="1"/>
  <c r="W51" i="2"/>
  <c r="H68" i="1"/>
  <c r="H52" i="2"/>
  <c r="P68" i="1"/>
  <c r="W52" i="2"/>
  <c r="H69" i="1"/>
  <c r="H53" i="2"/>
  <c r="P69" i="1"/>
  <c r="W53" i="2"/>
  <c r="E70" i="1"/>
  <c r="F70" i="1"/>
  <c r="G70" i="1"/>
  <c r="H70" i="1"/>
  <c r="M70" i="1"/>
  <c r="N70" i="1"/>
  <c r="O70" i="1"/>
  <c r="P70" i="1"/>
  <c r="H71" i="1"/>
  <c r="P71" i="1"/>
  <c r="H72" i="1"/>
  <c r="P72" i="1"/>
  <c r="H73" i="1"/>
  <c r="P73" i="1"/>
  <c r="H74" i="1"/>
  <c r="P74" i="1"/>
  <c r="H75" i="1"/>
  <c r="P75" i="1"/>
  <c r="B1" i="9"/>
  <c r="M1" i="9"/>
  <c r="L3" i="9"/>
  <c r="B6" i="9"/>
  <c r="D6" i="9"/>
  <c r="H6" i="9"/>
  <c r="S6" i="9"/>
  <c r="A13" i="9"/>
  <c r="A15" i="9"/>
  <c r="A17" i="9"/>
  <c r="A19" i="9"/>
  <c r="B29" i="9"/>
  <c r="M29" i="9"/>
  <c r="A41" i="9"/>
  <c r="A43" i="9"/>
  <c r="A45" i="9"/>
  <c r="A47" i="9"/>
  <c r="B57" i="9"/>
  <c r="M57" i="9"/>
  <c r="A69" i="9"/>
  <c r="A71" i="9"/>
  <c r="A73" i="9"/>
  <c r="A75" i="9"/>
  <c r="B85" i="9"/>
  <c r="M85" i="9"/>
  <c r="A97" i="9"/>
  <c r="A99" i="9"/>
  <c r="A101" i="9"/>
  <c r="A103" i="9"/>
  <c r="B113" i="9"/>
  <c r="M113" i="9"/>
  <c r="A125" i="9"/>
  <c r="A127" i="9"/>
  <c r="A129" i="9"/>
  <c r="A131" i="9"/>
  <c r="B141" i="9"/>
  <c r="M141" i="9"/>
  <c r="A153" i="9"/>
  <c r="A155" i="9"/>
  <c r="A157" i="9"/>
  <c r="A159" i="9"/>
  <c r="B169" i="9"/>
  <c r="M169" i="9"/>
  <c r="B197" i="9"/>
  <c r="M197" i="9"/>
  <c r="H7" i="13"/>
  <c r="P7" i="13"/>
  <c r="H8" i="13"/>
  <c r="P8" i="13"/>
  <c r="H9" i="13"/>
  <c r="P9" i="13"/>
  <c r="W17" i="12"/>
  <c r="H10" i="13"/>
  <c r="P10" i="13"/>
  <c r="E11" i="13"/>
  <c r="F11" i="13"/>
  <c r="G11" i="13"/>
  <c r="H11" i="13"/>
  <c r="M11" i="13"/>
  <c r="N11" i="13"/>
  <c r="O11" i="13"/>
  <c r="P11" i="13"/>
  <c r="H18" i="13"/>
  <c r="P18" i="13"/>
  <c r="W22" i="12"/>
  <c r="H19" i="13"/>
  <c r="P19" i="13"/>
  <c r="H20" i="13"/>
  <c r="P20" i="13"/>
  <c r="H21" i="13"/>
  <c r="P21" i="13"/>
  <c r="E22" i="13"/>
  <c r="F22" i="13"/>
  <c r="G22" i="13"/>
  <c r="H22" i="13"/>
  <c r="M22" i="13"/>
  <c r="N22" i="13"/>
  <c r="O22" i="13"/>
  <c r="P22" i="13"/>
  <c r="H29" i="13"/>
  <c r="P29" i="13"/>
  <c r="H30" i="13"/>
  <c r="P30" i="13"/>
  <c r="H31" i="13"/>
  <c r="P31" i="13"/>
  <c r="H32" i="13"/>
  <c r="P32" i="13"/>
  <c r="E33" i="13"/>
  <c r="F33" i="13"/>
  <c r="G33" i="13"/>
  <c r="H33" i="13"/>
  <c r="M33" i="13"/>
  <c r="N33" i="13"/>
  <c r="O33" i="13"/>
  <c r="P33" i="13"/>
  <c r="H40" i="13"/>
  <c r="P40" i="13"/>
  <c r="H41" i="13"/>
  <c r="P41" i="13"/>
  <c r="H42" i="13"/>
  <c r="P42" i="13"/>
  <c r="W38" i="12"/>
  <c r="H43" i="13"/>
  <c r="P43" i="13"/>
  <c r="E44" i="13"/>
  <c r="F44" i="13"/>
  <c r="G44" i="13"/>
  <c r="H44" i="13"/>
  <c r="M44" i="13"/>
  <c r="N44" i="13"/>
  <c r="O44" i="13"/>
  <c r="P44" i="13"/>
  <c r="H45" i="13"/>
  <c r="P45" i="13"/>
  <c r="H46" i="13"/>
  <c r="P46" i="13"/>
  <c r="H47" i="13"/>
  <c r="P47" i="13"/>
  <c r="H48" i="13"/>
  <c r="P48" i="13"/>
  <c r="H49" i="13"/>
  <c r="P49" i="13"/>
  <c r="H53" i="13"/>
  <c r="P53" i="13"/>
  <c r="H54" i="13"/>
  <c r="P54" i="13"/>
  <c r="W44" i="12"/>
  <c r="H55" i="13"/>
  <c r="P55" i="13"/>
  <c r="H56" i="13"/>
  <c r="P56" i="13"/>
  <c r="E57" i="13"/>
  <c r="F57" i="13"/>
  <c r="G57" i="13"/>
  <c r="H57" i="13"/>
  <c r="M57" i="13"/>
  <c r="N57" i="13"/>
  <c r="O57" i="13"/>
  <c r="P57" i="13"/>
  <c r="H58" i="13"/>
  <c r="P58" i="13"/>
  <c r="H59" i="13"/>
  <c r="P59" i="13"/>
  <c r="H60" i="13"/>
  <c r="P60" i="13"/>
  <c r="H61" i="13"/>
  <c r="P61" i="13"/>
  <c r="H62" i="13"/>
  <c r="P62" i="13"/>
  <c r="H66" i="13"/>
  <c r="P66" i="13"/>
  <c r="W50" i="12"/>
  <c r="H67" i="13"/>
  <c r="P67" i="13"/>
  <c r="H68" i="13"/>
  <c r="P68" i="13"/>
  <c r="H69" i="13"/>
  <c r="P69" i="13"/>
  <c r="E70" i="13"/>
  <c r="F70" i="13"/>
  <c r="G70" i="13"/>
  <c r="H70" i="13"/>
  <c r="M70" i="13"/>
  <c r="N70" i="13"/>
  <c r="O70" i="13"/>
  <c r="P70" i="13"/>
  <c r="H71" i="13"/>
  <c r="P71" i="13"/>
  <c r="H72" i="13"/>
  <c r="P72" i="13"/>
  <c r="H73" i="13"/>
  <c r="P73" i="13"/>
  <c r="H74" i="13"/>
  <c r="P74" i="13"/>
  <c r="H75" i="13"/>
  <c r="P75" i="13"/>
  <c r="C4" i="12"/>
  <c r="F4" i="12"/>
  <c r="J4" i="12"/>
  <c r="Q4" i="12"/>
  <c r="Y4" i="12"/>
  <c r="F5" i="12"/>
  <c r="J5" i="12"/>
  <c r="F6" i="12"/>
  <c r="J6" i="12"/>
  <c r="Q6" i="12"/>
  <c r="V6" i="12"/>
  <c r="Y6" i="12"/>
  <c r="F7" i="12"/>
  <c r="J7" i="12"/>
  <c r="F8" i="12"/>
  <c r="J8" i="12"/>
  <c r="S8" i="12"/>
  <c r="F9" i="12"/>
  <c r="J9" i="12"/>
  <c r="E12" i="12"/>
  <c r="T12" i="12"/>
  <c r="A14" i="12"/>
  <c r="P14" i="12"/>
  <c r="A15" i="12"/>
  <c r="C15" i="12"/>
  <c r="E15" i="12"/>
  <c r="F15" i="12"/>
  <c r="G15" i="12"/>
  <c r="H15" i="12"/>
  <c r="I15" i="12"/>
  <c r="K15" i="12"/>
  <c r="P15" i="12"/>
  <c r="R15" i="12"/>
  <c r="T15" i="12"/>
  <c r="U15" i="12"/>
  <c r="V15" i="12"/>
  <c r="W15" i="12"/>
  <c r="X15" i="12"/>
  <c r="Z15" i="12"/>
  <c r="A16" i="12"/>
  <c r="E16" i="12"/>
  <c r="F16" i="12"/>
  <c r="G16" i="12"/>
  <c r="H16" i="12"/>
  <c r="I16" i="12"/>
  <c r="P16" i="12"/>
  <c r="T16" i="12"/>
  <c r="U16" i="12"/>
  <c r="V16" i="12"/>
  <c r="W16" i="12"/>
  <c r="X16" i="12"/>
  <c r="A17" i="12"/>
  <c r="C17" i="12"/>
  <c r="E17" i="12"/>
  <c r="F17" i="12"/>
  <c r="G17" i="12"/>
  <c r="H17" i="12"/>
  <c r="I17" i="12"/>
  <c r="P17" i="12"/>
  <c r="R17" i="12"/>
  <c r="T17" i="12"/>
  <c r="U17" i="12"/>
  <c r="V17" i="12"/>
  <c r="X17" i="12"/>
  <c r="A18" i="12"/>
  <c r="E18" i="12"/>
  <c r="F18" i="12"/>
  <c r="G18" i="12"/>
  <c r="H18" i="12"/>
  <c r="I18" i="12"/>
  <c r="P18" i="12"/>
  <c r="T18" i="12"/>
  <c r="U18" i="12"/>
  <c r="V18" i="12"/>
  <c r="W18" i="12"/>
  <c r="X18" i="12"/>
  <c r="A19" i="12"/>
  <c r="C19" i="12"/>
  <c r="E19" i="12"/>
  <c r="F19" i="12"/>
  <c r="G19" i="12"/>
  <c r="H19" i="12"/>
  <c r="I19" i="12"/>
  <c r="P19" i="12"/>
  <c r="R19" i="12"/>
  <c r="T19" i="12"/>
  <c r="U19" i="12"/>
  <c r="V19" i="12"/>
  <c r="W19" i="12"/>
  <c r="X19" i="12"/>
  <c r="A21" i="12"/>
  <c r="P21" i="12"/>
  <c r="A22" i="12"/>
  <c r="C22" i="12"/>
  <c r="E22" i="12"/>
  <c r="F22" i="12"/>
  <c r="G22" i="12"/>
  <c r="H22" i="12"/>
  <c r="I22" i="12"/>
  <c r="K22" i="12"/>
  <c r="P22" i="12"/>
  <c r="R22" i="12"/>
  <c r="T22" i="12"/>
  <c r="U22" i="12"/>
  <c r="V22" i="12"/>
  <c r="X22" i="12"/>
  <c r="Z22" i="12"/>
  <c r="A23" i="12"/>
  <c r="E23" i="12"/>
  <c r="F23" i="12"/>
  <c r="G23" i="12"/>
  <c r="H23" i="12"/>
  <c r="I23" i="12"/>
  <c r="P23" i="12"/>
  <c r="T23" i="12"/>
  <c r="U23" i="12"/>
  <c r="V23" i="12"/>
  <c r="W23" i="12"/>
  <c r="X23" i="12"/>
  <c r="A24" i="12"/>
  <c r="C24" i="12"/>
  <c r="E24" i="12"/>
  <c r="F24" i="12"/>
  <c r="G24" i="12"/>
  <c r="H24" i="12"/>
  <c r="I24" i="12"/>
  <c r="P24" i="12"/>
  <c r="R24" i="12"/>
  <c r="T24" i="12"/>
  <c r="U24" i="12"/>
  <c r="V24" i="12"/>
  <c r="W24" i="12"/>
  <c r="X24" i="12"/>
  <c r="A25" i="12"/>
  <c r="E25" i="12"/>
  <c r="F25" i="12"/>
  <c r="G25" i="12"/>
  <c r="H25" i="12"/>
  <c r="I25" i="12"/>
  <c r="P25" i="12"/>
  <c r="T25" i="12"/>
  <c r="U25" i="12"/>
  <c r="V25" i="12"/>
  <c r="W25" i="12"/>
  <c r="X25" i="12"/>
  <c r="A26" i="12"/>
  <c r="C26" i="12"/>
  <c r="E26" i="12"/>
  <c r="F26" i="12"/>
  <c r="G26" i="12"/>
  <c r="H26" i="12"/>
  <c r="I26" i="12"/>
  <c r="P26" i="12"/>
  <c r="R26" i="12"/>
  <c r="T26" i="12"/>
  <c r="U26" i="12"/>
  <c r="V26" i="12"/>
  <c r="W26" i="12"/>
  <c r="X26" i="12"/>
  <c r="A28" i="12"/>
  <c r="P28" i="12"/>
  <c r="A29" i="12"/>
  <c r="C29" i="12"/>
  <c r="E29" i="12"/>
  <c r="F29" i="12"/>
  <c r="G29" i="12"/>
  <c r="H29" i="12"/>
  <c r="I29" i="12"/>
  <c r="K29" i="12"/>
  <c r="P29" i="12"/>
  <c r="R29" i="12"/>
  <c r="T29" i="12"/>
  <c r="U29" i="12"/>
  <c r="V29" i="12"/>
  <c r="W29" i="12"/>
  <c r="X29" i="12"/>
  <c r="Z29" i="12"/>
  <c r="A30" i="12"/>
  <c r="E30" i="12"/>
  <c r="F30" i="12"/>
  <c r="G30" i="12"/>
  <c r="H30" i="12"/>
  <c r="I30" i="12"/>
  <c r="P30" i="12"/>
  <c r="T30" i="12"/>
  <c r="U30" i="12"/>
  <c r="V30" i="12"/>
  <c r="W30" i="12"/>
  <c r="X30" i="12"/>
  <c r="A31" i="12"/>
  <c r="C31" i="12"/>
  <c r="E31" i="12"/>
  <c r="F31" i="12"/>
  <c r="G31" i="12"/>
  <c r="H31" i="12"/>
  <c r="I31" i="12"/>
  <c r="P31" i="12"/>
  <c r="R31" i="12"/>
  <c r="T31" i="12"/>
  <c r="U31" i="12"/>
  <c r="V31" i="12"/>
  <c r="W31" i="12"/>
  <c r="X31" i="12"/>
  <c r="A32" i="12"/>
  <c r="E32" i="12"/>
  <c r="F32" i="12"/>
  <c r="G32" i="12"/>
  <c r="H32" i="12"/>
  <c r="I32" i="12"/>
  <c r="P32" i="12"/>
  <c r="T32" i="12"/>
  <c r="U32" i="12"/>
  <c r="V32" i="12"/>
  <c r="W32" i="12"/>
  <c r="X32" i="12"/>
  <c r="A33" i="12"/>
  <c r="C33" i="12"/>
  <c r="E33" i="12"/>
  <c r="F33" i="12"/>
  <c r="G33" i="12"/>
  <c r="H33" i="12"/>
  <c r="I33" i="12"/>
  <c r="P33" i="12"/>
  <c r="R33" i="12"/>
  <c r="T33" i="12"/>
  <c r="U33" i="12"/>
  <c r="V33" i="12"/>
  <c r="W33" i="12"/>
  <c r="X33" i="12"/>
  <c r="A35" i="12"/>
  <c r="P35" i="12"/>
  <c r="A36" i="12"/>
  <c r="C36" i="12"/>
  <c r="E36" i="12"/>
  <c r="F36" i="12"/>
  <c r="G36" i="12"/>
  <c r="H36" i="12"/>
  <c r="I36" i="12"/>
  <c r="K36" i="12"/>
  <c r="P36" i="12"/>
  <c r="R36" i="12"/>
  <c r="T36" i="12"/>
  <c r="U36" i="12"/>
  <c r="V36" i="12"/>
  <c r="W36" i="12"/>
  <c r="X36" i="12"/>
  <c r="Z36" i="12"/>
  <c r="A37" i="12"/>
  <c r="E37" i="12"/>
  <c r="F37" i="12"/>
  <c r="G37" i="12"/>
  <c r="H37" i="12"/>
  <c r="I37" i="12"/>
  <c r="P37" i="12"/>
  <c r="T37" i="12"/>
  <c r="U37" i="12"/>
  <c r="V37" i="12"/>
  <c r="W37" i="12"/>
  <c r="X37" i="12"/>
  <c r="A38" i="12"/>
  <c r="C38" i="12"/>
  <c r="E38" i="12"/>
  <c r="F38" i="12"/>
  <c r="G38" i="12"/>
  <c r="H38" i="12"/>
  <c r="I38" i="12"/>
  <c r="P38" i="12"/>
  <c r="R38" i="12"/>
  <c r="T38" i="12"/>
  <c r="U38" i="12"/>
  <c r="V38" i="12"/>
  <c r="X38" i="12"/>
  <c r="A39" i="12"/>
  <c r="E39" i="12"/>
  <c r="F39" i="12"/>
  <c r="G39" i="12"/>
  <c r="H39" i="12"/>
  <c r="I39" i="12"/>
  <c r="P39" i="12"/>
  <c r="T39" i="12"/>
  <c r="U39" i="12"/>
  <c r="V39" i="12"/>
  <c r="W39" i="12"/>
  <c r="X39" i="12"/>
  <c r="A40" i="12"/>
  <c r="C40" i="12"/>
  <c r="E40" i="12"/>
  <c r="F40" i="12"/>
  <c r="G40" i="12"/>
  <c r="H40" i="12"/>
  <c r="I40" i="12"/>
  <c r="P40" i="12"/>
  <c r="R40" i="12"/>
  <c r="T40" i="12"/>
  <c r="U40" i="12"/>
  <c r="V40" i="12"/>
  <c r="W40" i="12"/>
  <c r="X40" i="12"/>
  <c r="A42" i="12"/>
  <c r="P42" i="12"/>
  <c r="A43" i="12"/>
  <c r="C43" i="12"/>
  <c r="E43" i="12"/>
  <c r="F43" i="12"/>
  <c r="G43" i="12"/>
  <c r="H43" i="12"/>
  <c r="I43" i="12"/>
  <c r="K43" i="12"/>
  <c r="P43" i="12"/>
  <c r="R43" i="12"/>
  <c r="T43" i="12"/>
  <c r="U43" i="12"/>
  <c r="V43" i="12"/>
  <c r="W43" i="12"/>
  <c r="X43" i="12"/>
  <c r="Z43" i="12"/>
  <c r="A44" i="12"/>
  <c r="E44" i="12"/>
  <c r="F44" i="12"/>
  <c r="G44" i="12"/>
  <c r="H44" i="12"/>
  <c r="I44" i="12"/>
  <c r="P44" i="12"/>
  <c r="T44" i="12"/>
  <c r="U44" i="12"/>
  <c r="V44" i="12"/>
  <c r="X44" i="12"/>
  <c r="A45" i="12"/>
  <c r="C45" i="12"/>
  <c r="E45" i="12"/>
  <c r="F45" i="12"/>
  <c r="G45" i="12"/>
  <c r="H45" i="12"/>
  <c r="I45" i="12"/>
  <c r="P45" i="12"/>
  <c r="R45" i="12"/>
  <c r="T45" i="12"/>
  <c r="U45" i="12"/>
  <c r="V45" i="12"/>
  <c r="W45" i="12"/>
  <c r="X45" i="12"/>
  <c r="A46" i="12"/>
  <c r="E46" i="12"/>
  <c r="F46" i="12"/>
  <c r="G46" i="12"/>
  <c r="H46" i="12"/>
  <c r="I46" i="12"/>
  <c r="P46" i="12"/>
  <c r="T46" i="12"/>
  <c r="U46" i="12"/>
  <c r="V46" i="12"/>
  <c r="W46" i="12"/>
  <c r="X46" i="12"/>
  <c r="A47" i="12"/>
  <c r="C47" i="12"/>
  <c r="E47" i="12"/>
  <c r="E54" i="12"/>
  <c r="E74" i="12"/>
  <c r="F47" i="12"/>
  <c r="G47" i="12"/>
  <c r="H47" i="12"/>
  <c r="I47" i="12"/>
  <c r="P47" i="12"/>
  <c r="R47" i="12"/>
  <c r="T47" i="12"/>
  <c r="U47" i="12"/>
  <c r="V47" i="12"/>
  <c r="W47" i="12"/>
  <c r="X47" i="12"/>
  <c r="A49" i="12"/>
  <c r="P49" i="12"/>
  <c r="A50" i="12"/>
  <c r="C50" i="12"/>
  <c r="E50" i="12"/>
  <c r="F50" i="12"/>
  <c r="G50" i="12"/>
  <c r="H50" i="12"/>
  <c r="I50" i="12"/>
  <c r="K50" i="12"/>
  <c r="P50" i="12"/>
  <c r="R50" i="12"/>
  <c r="T50" i="12"/>
  <c r="U50" i="12"/>
  <c r="V50" i="12"/>
  <c r="X50" i="12"/>
  <c r="Z50" i="12"/>
  <c r="AC50" i="12"/>
  <c r="A51" i="12"/>
  <c r="E51" i="12"/>
  <c r="F51" i="12"/>
  <c r="G51" i="12"/>
  <c r="H51" i="12"/>
  <c r="I51" i="12"/>
  <c r="P51" i="12"/>
  <c r="T51" i="12"/>
  <c r="U51" i="12"/>
  <c r="V51" i="12"/>
  <c r="W51" i="12"/>
  <c r="X51" i="12"/>
  <c r="A52" i="12"/>
  <c r="C52" i="12"/>
  <c r="E52" i="12"/>
  <c r="F52" i="12"/>
  <c r="G52" i="12"/>
  <c r="H52" i="12"/>
  <c r="I52" i="12"/>
  <c r="P52" i="12"/>
  <c r="R52" i="12"/>
  <c r="T52" i="12"/>
  <c r="U52" i="12"/>
  <c r="V52" i="12"/>
  <c r="W52" i="12"/>
  <c r="X52" i="12"/>
  <c r="A53" i="12"/>
  <c r="E53" i="12"/>
  <c r="F53" i="12"/>
  <c r="G53" i="12"/>
  <c r="H53" i="12"/>
  <c r="I53" i="12"/>
  <c r="P53" i="12"/>
  <c r="T53" i="12"/>
  <c r="U53" i="12"/>
  <c r="V53" i="12"/>
  <c r="W53" i="12"/>
  <c r="X53" i="12"/>
  <c r="A54" i="12"/>
  <c r="C54" i="12"/>
  <c r="F54" i="12"/>
  <c r="G54" i="12"/>
  <c r="H54" i="12"/>
  <c r="I54" i="12"/>
  <c r="P54" i="12"/>
  <c r="R54" i="12"/>
  <c r="T54" i="12"/>
  <c r="U54" i="12"/>
  <c r="U74" i="12"/>
  <c r="V54" i="12"/>
  <c r="W54" i="12"/>
  <c r="X54" i="12"/>
  <c r="P55" i="12"/>
  <c r="D56" i="12"/>
  <c r="E56" i="12"/>
  <c r="F56" i="12"/>
  <c r="H56" i="12"/>
  <c r="I56" i="12"/>
  <c r="K56" i="12"/>
  <c r="S56" i="12"/>
  <c r="T56" i="12"/>
  <c r="U56" i="12"/>
  <c r="W56" i="12"/>
  <c r="X56" i="12"/>
  <c r="Z56" i="12"/>
  <c r="D57" i="12"/>
  <c r="E57" i="12"/>
  <c r="F57" i="12"/>
  <c r="G57" i="12"/>
  <c r="H57" i="12"/>
  <c r="I57" i="12"/>
  <c r="K57" i="12"/>
  <c r="S57" i="12"/>
  <c r="T57" i="12"/>
  <c r="U57" i="12"/>
  <c r="V57" i="12"/>
  <c r="W57" i="12"/>
  <c r="X57" i="12"/>
  <c r="Z57" i="12"/>
  <c r="O58" i="12"/>
  <c r="AF57" i="12"/>
  <c r="D58" i="12"/>
  <c r="E58" i="12"/>
  <c r="F58" i="12"/>
  <c r="G58" i="12"/>
  <c r="H58" i="12"/>
  <c r="I58" i="12"/>
  <c r="M58" i="12"/>
  <c r="AD55" i="12"/>
  <c r="AD56" i="12"/>
  <c r="S58" i="12"/>
  <c r="T58" i="12"/>
  <c r="U58" i="12"/>
  <c r="V58" i="12"/>
  <c r="W58" i="12"/>
  <c r="X58" i="12"/>
  <c r="AD58" i="12"/>
  <c r="AF58" i="12"/>
  <c r="AC51" i="12"/>
  <c r="J59" i="12"/>
  <c r="AD59" i="12"/>
  <c r="AF59" i="12"/>
  <c r="J60" i="12"/>
  <c r="AD60" i="12"/>
  <c r="AF60" i="12"/>
  <c r="J61" i="12"/>
  <c r="O61" i="12"/>
  <c r="AD61" i="12"/>
  <c r="AF61" i="12"/>
  <c r="AD62" i="12"/>
  <c r="AF62" i="12"/>
  <c r="L63" i="12"/>
  <c r="AD63" i="12"/>
  <c r="AF63" i="12"/>
  <c r="A64" i="12"/>
  <c r="U64" i="12"/>
  <c r="A68" i="12"/>
  <c r="I68" i="12"/>
  <c r="U68" i="12"/>
  <c r="A71" i="12"/>
  <c r="H71" i="12"/>
  <c r="F74" i="12"/>
  <c r="G74" i="12"/>
  <c r="T74" i="12"/>
  <c r="V74" i="12"/>
  <c r="H7" i="10"/>
  <c r="P7" i="10"/>
  <c r="H8" i="10"/>
  <c r="P8" i="10"/>
  <c r="W16" i="6"/>
  <c r="H9" i="10"/>
  <c r="P9" i="10"/>
  <c r="H10" i="10"/>
  <c r="P10" i="10"/>
  <c r="E11" i="10"/>
  <c r="F11" i="10"/>
  <c r="G11" i="10"/>
  <c r="H11" i="10"/>
  <c r="M11" i="10"/>
  <c r="N11" i="10"/>
  <c r="O11" i="10"/>
  <c r="P11" i="10"/>
  <c r="H18" i="10"/>
  <c r="P18" i="10"/>
  <c r="H19" i="10"/>
  <c r="H23" i="6"/>
  <c r="P19" i="10"/>
  <c r="H20" i="10"/>
  <c r="H24" i="6"/>
  <c r="P20" i="10"/>
  <c r="H21" i="10"/>
  <c r="P21" i="10"/>
  <c r="E22" i="10"/>
  <c r="F22" i="10"/>
  <c r="G22" i="10"/>
  <c r="H22" i="10"/>
  <c r="M22" i="10"/>
  <c r="N22" i="10"/>
  <c r="O22" i="10"/>
  <c r="P22" i="10"/>
  <c r="H29" i="10"/>
  <c r="P29" i="10"/>
  <c r="H30" i="10"/>
  <c r="P30" i="10"/>
  <c r="H31" i="10"/>
  <c r="P31" i="10"/>
  <c r="H32" i="10"/>
  <c r="P32" i="10"/>
  <c r="W32" i="6"/>
  <c r="E33" i="10"/>
  <c r="F33" i="10"/>
  <c r="G33" i="10"/>
  <c r="H33" i="10"/>
  <c r="M33" i="10"/>
  <c r="N33" i="10"/>
  <c r="O33" i="10"/>
  <c r="P33" i="10"/>
  <c r="H40" i="10"/>
  <c r="P40" i="10"/>
  <c r="H41" i="10"/>
  <c r="P41" i="10"/>
  <c r="W37" i="6"/>
  <c r="H42" i="10"/>
  <c r="P42" i="10"/>
  <c r="H43" i="10"/>
  <c r="P43" i="10"/>
  <c r="E44" i="10"/>
  <c r="F44" i="10"/>
  <c r="G44" i="10"/>
  <c r="H44" i="10"/>
  <c r="M44" i="10"/>
  <c r="N44" i="10"/>
  <c r="O44" i="10"/>
  <c r="P44" i="10"/>
  <c r="H45" i="10"/>
  <c r="P45" i="10"/>
  <c r="H46" i="10"/>
  <c r="P46" i="10"/>
  <c r="H47" i="10"/>
  <c r="P47" i="10"/>
  <c r="H48" i="10"/>
  <c r="P48" i="10"/>
  <c r="H49" i="10"/>
  <c r="P49" i="10"/>
  <c r="P50" i="10"/>
  <c r="H53" i="10"/>
  <c r="P53" i="10"/>
  <c r="H54" i="10"/>
  <c r="P54" i="10"/>
  <c r="H55" i="10"/>
  <c r="P55" i="10"/>
  <c r="H56" i="10"/>
  <c r="P56" i="10"/>
  <c r="E57" i="10"/>
  <c r="F57" i="10"/>
  <c r="G57" i="10"/>
  <c r="H57" i="10"/>
  <c r="M57" i="10"/>
  <c r="N57" i="10"/>
  <c r="O57" i="10"/>
  <c r="P57" i="10"/>
  <c r="H58" i="10"/>
  <c r="P58" i="10"/>
  <c r="H59" i="10"/>
  <c r="P59" i="10"/>
  <c r="H60" i="10"/>
  <c r="P60" i="10"/>
  <c r="H61" i="10"/>
  <c r="P61" i="10"/>
  <c r="H62" i="10"/>
  <c r="H75" i="10"/>
  <c r="AD63" i="6"/>
  <c r="F9" i="6"/>
  <c r="I57" i="6"/>
  <c r="P62" i="10"/>
  <c r="H66" i="10"/>
  <c r="P66" i="10"/>
  <c r="H67" i="10"/>
  <c r="P67" i="10"/>
  <c r="H68" i="10"/>
  <c r="P68" i="10"/>
  <c r="H69" i="10"/>
  <c r="P69" i="10"/>
  <c r="E70" i="10"/>
  <c r="F70" i="10"/>
  <c r="G70" i="10"/>
  <c r="H70" i="10"/>
  <c r="M70" i="10"/>
  <c r="N70" i="10"/>
  <c r="O70" i="10"/>
  <c r="P70" i="10"/>
  <c r="H71" i="10"/>
  <c r="P71" i="10"/>
  <c r="H72" i="10"/>
  <c r="P72" i="10"/>
  <c r="H73" i="10"/>
  <c r="P73" i="10"/>
  <c r="H74" i="10"/>
  <c r="P74" i="10"/>
  <c r="P75" i="10"/>
  <c r="C4" i="6"/>
  <c r="F4" i="6"/>
  <c r="J4" i="6"/>
  <c r="Q4" i="6"/>
  <c r="Y4" i="6"/>
  <c r="F5" i="6"/>
  <c r="J5" i="6"/>
  <c r="F6" i="6"/>
  <c r="J6" i="6"/>
  <c r="Q6" i="6"/>
  <c r="V6" i="6"/>
  <c r="Y6" i="6"/>
  <c r="F7" i="6"/>
  <c r="J7" i="6"/>
  <c r="F8" i="6"/>
  <c r="J8" i="6"/>
  <c r="S8" i="6"/>
  <c r="J9" i="6"/>
  <c r="E12" i="6"/>
  <c r="T12" i="6"/>
  <c r="A14" i="6"/>
  <c r="P14" i="6"/>
  <c r="A15" i="6"/>
  <c r="C15" i="6"/>
  <c r="E15" i="6"/>
  <c r="F15" i="6"/>
  <c r="G15" i="6"/>
  <c r="H15" i="6"/>
  <c r="I15" i="6"/>
  <c r="K15" i="6"/>
  <c r="P15" i="6"/>
  <c r="R15" i="6"/>
  <c r="T15" i="6"/>
  <c r="U15" i="6"/>
  <c r="V15" i="6"/>
  <c r="W15" i="6"/>
  <c r="X15" i="6"/>
  <c r="Z15" i="6"/>
  <c r="A16" i="6"/>
  <c r="E16" i="6"/>
  <c r="F16" i="6"/>
  <c r="G16" i="6"/>
  <c r="H16" i="6"/>
  <c r="I16" i="6"/>
  <c r="P16" i="6"/>
  <c r="T16" i="6"/>
  <c r="U16" i="6"/>
  <c r="V16" i="6"/>
  <c r="X16" i="6"/>
  <c r="A17" i="6"/>
  <c r="C17" i="6"/>
  <c r="E17" i="6"/>
  <c r="F17" i="6"/>
  <c r="G17" i="6"/>
  <c r="H17" i="6"/>
  <c r="I17" i="6"/>
  <c r="P17" i="6"/>
  <c r="R17" i="6"/>
  <c r="T17" i="6"/>
  <c r="U17" i="6"/>
  <c r="V17" i="6"/>
  <c r="W17" i="6"/>
  <c r="X17" i="6"/>
  <c r="A18" i="6"/>
  <c r="E18" i="6"/>
  <c r="F18" i="6"/>
  <c r="G18" i="6"/>
  <c r="H18" i="6"/>
  <c r="I18" i="6"/>
  <c r="P18" i="6"/>
  <c r="T18" i="6"/>
  <c r="U18" i="6"/>
  <c r="V18" i="6"/>
  <c r="W18" i="6"/>
  <c r="X18" i="6"/>
  <c r="A19" i="6"/>
  <c r="C19" i="6"/>
  <c r="E19" i="6"/>
  <c r="F19" i="6"/>
  <c r="G19" i="6"/>
  <c r="H19" i="6"/>
  <c r="I19" i="6"/>
  <c r="P19" i="6"/>
  <c r="R19" i="6"/>
  <c r="T19" i="6"/>
  <c r="U19" i="6"/>
  <c r="V19" i="6"/>
  <c r="W19" i="6"/>
  <c r="X19" i="6"/>
  <c r="A21" i="6"/>
  <c r="P21" i="6"/>
  <c r="A22" i="6"/>
  <c r="C22" i="6"/>
  <c r="E22" i="6"/>
  <c r="F22" i="6"/>
  <c r="G22" i="6"/>
  <c r="H22" i="6"/>
  <c r="I22" i="6"/>
  <c r="K22" i="6"/>
  <c r="P22" i="6"/>
  <c r="R22" i="6"/>
  <c r="T22" i="6"/>
  <c r="U22" i="6"/>
  <c r="V22" i="6"/>
  <c r="W22" i="6"/>
  <c r="X22" i="6"/>
  <c r="Z22" i="6"/>
  <c r="A23" i="6"/>
  <c r="E23" i="6"/>
  <c r="F23" i="6"/>
  <c r="G23" i="6"/>
  <c r="I23" i="6"/>
  <c r="P23" i="6"/>
  <c r="T23" i="6"/>
  <c r="U23" i="6"/>
  <c r="V23" i="6"/>
  <c r="W23" i="6"/>
  <c r="X23" i="6"/>
  <c r="A24" i="6"/>
  <c r="C24" i="6"/>
  <c r="E24" i="6"/>
  <c r="F24" i="6"/>
  <c r="G24" i="6"/>
  <c r="I24" i="6"/>
  <c r="P24" i="6"/>
  <c r="R24" i="6"/>
  <c r="T24" i="6"/>
  <c r="U24" i="6"/>
  <c r="V24" i="6"/>
  <c r="W24" i="6"/>
  <c r="X24" i="6"/>
  <c r="A25" i="6"/>
  <c r="E25" i="6"/>
  <c r="F25" i="6"/>
  <c r="G25" i="6"/>
  <c r="H25" i="6"/>
  <c r="I25" i="6"/>
  <c r="P25" i="6"/>
  <c r="T25" i="6"/>
  <c r="U25" i="6"/>
  <c r="V25" i="6"/>
  <c r="W25" i="6"/>
  <c r="X25" i="6"/>
  <c r="A26" i="6"/>
  <c r="C26" i="6"/>
  <c r="E26" i="6"/>
  <c r="F26" i="6"/>
  <c r="G26" i="6"/>
  <c r="H26" i="6"/>
  <c r="I26" i="6"/>
  <c r="P26" i="6"/>
  <c r="R26" i="6"/>
  <c r="T26" i="6"/>
  <c r="U26" i="6"/>
  <c r="V26" i="6"/>
  <c r="W26" i="6"/>
  <c r="X26" i="6"/>
  <c r="A28" i="6"/>
  <c r="P28" i="6"/>
  <c r="A29" i="6"/>
  <c r="C29" i="6"/>
  <c r="E29" i="6"/>
  <c r="F29" i="6"/>
  <c r="G29" i="6"/>
  <c r="H29" i="6"/>
  <c r="I29" i="6"/>
  <c r="K29" i="6"/>
  <c r="P29" i="6"/>
  <c r="R29" i="6"/>
  <c r="T29" i="6"/>
  <c r="U29" i="6"/>
  <c r="V29" i="6"/>
  <c r="W29" i="6"/>
  <c r="X29" i="6"/>
  <c r="Z29" i="6"/>
  <c r="A30" i="6"/>
  <c r="E30" i="6"/>
  <c r="F30" i="6"/>
  <c r="G30" i="6"/>
  <c r="H30" i="6"/>
  <c r="I30" i="6"/>
  <c r="P30" i="6"/>
  <c r="T30" i="6"/>
  <c r="U30" i="6"/>
  <c r="V30" i="6"/>
  <c r="W30" i="6"/>
  <c r="X30" i="6"/>
  <c r="A31" i="6"/>
  <c r="C31" i="6"/>
  <c r="E31" i="6"/>
  <c r="F31" i="6"/>
  <c r="G31" i="6"/>
  <c r="H31" i="6"/>
  <c r="I31" i="6"/>
  <c r="P31" i="6"/>
  <c r="R31" i="6"/>
  <c r="T31" i="6"/>
  <c r="U31" i="6"/>
  <c r="V31" i="6"/>
  <c r="W31" i="6"/>
  <c r="X31" i="6"/>
  <c r="A32" i="6"/>
  <c r="E32" i="6"/>
  <c r="F32" i="6"/>
  <c r="G32" i="6"/>
  <c r="H32" i="6"/>
  <c r="I32" i="6"/>
  <c r="P32" i="6"/>
  <c r="T32" i="6"/>
  <c r="U32" i="6"/>
  <c r="V32" i="6"/>
  <c r="X32" i="6"/>
  <c r="A33" i="6"/>
  <c r="C33" i="6"/>
  <c r="E33" i="6"/>
  <c r="F33" i="6"/>
  <c r="G33" i="6"/>
  <c r="H33" i="6"/>
  <c r="I33" i="6"/>
  <c r="P33" i="6"/>
  <c r="R33" i="6"/>
  <c r="T33" i="6"/>
  <c r="U33" i="6"/>
  <c r="V33" i="6"/>
  <c r="W33" i="6"/>
  <c r="X33" i="6"/>
  <c r="A35" i="6"/>
  <c r="P35" i="6"/>
  <c r="A36" i="6"/>
  <c r="C36" i="6"/>
  <c r="E36" i="6"/>
  <c r="F36" i="6"/>
  <c r="G36" i="6"/>
  <c r="H36" i="6"/>
  <c r="I36" i="6"/>
  <c r="K36" i="6"/>
  <c r="P36" i="6"/>
  <c r="R36" i="6"/>
  <c r="T36" i="6"/>
  <c r="U36" i="6"/>
  <c r="V36" i="6"/>
  <c r="W36" i="6"/>
  <c r="X36" i="6"/>
  <c r="Z36" i="6"/>
  <c r="A37" i="6"/>
  <c r="E37" i="6"/>
  <c r="F37" i="6"/>
  <c r="G37" i="6"/>
  <c r="H37" i="6"/>
  <c r="I37" i="6"/>
  <c r="P37" i="6"/>
  <c r="T37" i="6"/>
  <c r="U37" i="6"/>
  <c r="V37" i="6"/>
  <c r="X37" i="6"/>
  <c r="A38" i="6"/>
  <c r="C38" i="6"/>
  <c r="E38" i="6"/>
  <c r="F38" i="6"/>
  <c r="G38" i="6"/>
  <c r="H38" i="6"/>
  <c r="I38" i="6"/>
  <c r="P38" i="6"/>
  <c r="R38" i="6"/>
  <c r="T38" i="6"/>
  <c r="U38" i="6"/>
  <c r="V38" i="6"/>
  <c r="W38" i="6"/>
  <c r="X38" i="6"/>
  <c r="A39" i="6"/>
  <c r="E39" i="6"/>
  <c r="F39" i="6"/>
  <c r="G39" i="6"/>
  <c r="H39" i="6"/>
  <c r="I39" i="6"/>
  <c r="P39" i="6"/>
  <c r="T39" i="6"/>
  <c r="U39" i="6"/>
  <c r="V39" i="6"/>
  <c r="W39" i="6"/>
  <c r="X39" i="6"/>
  <c r="A40" i="6"/>
  <c r="C40" i="6"/>
  <c r="E40" i="6"/>
  <c r="F40" i="6"/>
  <c r="G40" i="6"/>
  <c r="H40" i="6"/>
  <c r="I40" i="6"/>
  <c r="P40" i="6"/>
  <c r="R40" i="6"/>
  <c r="T40" i="6"/>
  <c r="U40" i="6"/>
  <c r="V40" i="6"/>
  <c r="W40" i="6"/>
  <c r="X40" i="6"/>
  <c r="A42" i="6"/>
  <c r="P42" i="6"/>
  <c r="A43" i="6"/>
  <c r="C43" i="6"/>
  <c r="E43" i="6"/>
  <c r="F43" i="6"/>
  <c r="G43" i="6"/>
  <c r="H43" i="6"/>
  <c r="I43" i="6"/>
  <c r="K43" i="6"/>
  <c r="P43" i="6"/>
  <c r="R43" i="6"/>
  <c r="T43" i="6"/>
  <c r="U43" i="6"/>
  <c r="V43" i="6"/>
  <c r="W43" i="6"/>
  <c r="X43" i="6"/>
  <c r="Z43" i="6"/>
  <c r="A44" i="6"/>
  <c r="E44" i="6"/>
  <c r="F44" i="6"/>
  <c r="G44" i="6"/>
  <c r="H44" i="6"/>
  <c r="I44" i="6"/>
  <c r="P44" i="6"/>
  <c r="T44" i="6"/>
  <c r="U44" i="6"/>
  <c r="V44" i="6"/>
  <c r="W44" i="6"/>
  <c r="X44" i="6"/>
  <c r="A45" i="6"/>
  <c r="C45" i="6"/>
  <c r="E45" i="6"/>
  <c r="F45" i="6"/>
  <c r="G45" i="6"/>
  <c r="H45" i="6"/>
  <c r="I45" i="6"/>
  <c r="P45" i="6"/>
  <c r="R45" i="6"/>
  <c r="T45" i="6"/>
  <c r="U45" i="6"/>
  <c r="V45" i="6"/>
  <c r="W45" i="6"/>
  <c r="X45" i="6"/>
  <c r="A46" i="6"/>
  <c r="E46" i="6"/>
  <c r="F46" i="6"/>
  <c r="G46" i="6"/>
  <c r="H46" i="6"/>
  <c r="I46" i="6"/>
  <c r="P46" i="6"/>
  <c r="T46" i="6"/>
  <c r="U46" i="6"/>
  <c r="V46" i="6"/>
  <c r="W46" i="6"/>
  <c r="X46" i="6"/>
  <c r="A47" i="6"/>
  <c r="C47" i="6"/>
  <c r="E47" i="6"/>
  <c r="F47" i="6"/>
  <c r="G47" i="6"/>
  <c r="H47" i="6"/>
  <c r="I47" i="6"/>
  <c r="P47" i="6"/>
  <c r="R47" i="6"/>
  <c r="T47" i="6"/>
  <c r="U47" i="6"/>
  <c r="V47" i="6"/>
  <c r="W47" i="6"/>
  <c r="X47" i="6"/>
  <c r="A49" i="6"/>
  <c r="P49" i="6"/>
  <c r="A50" i="6"/>
  <c r="C50" i="6"/>
  <c r="E50" i="6"/>
  <c r="F50" i="6"/>
  <c r="G50" i="6"/>
  <c r="H50" i="6"/>
  <c r="I50" i="6"/>
  <c r="K50" i="6"/>
  <c r="P50" i="6"/>
  <c r="R50" i="6"/>
  <c r="T50" i="6"/>
  <c r="U50" i="6"/>
  <c r="V50" i="6"/>
  <c r="W50" i="6"/>
  <c r="X50" i="6"/>
  <c r="Z50" i="6"/>
  <c r="AC50" i="6"/>
  <c r="A51" i="6"/>
  <c r="E51" i="6"/>
  <c r="F51" i="6"/>
  <c r="G51" i="6"/>
  <c r="H51" i="6"/>
  <c r="I51" i="6"/>
  <c r="P51" i="6"/>
  <c r="T51" i="6"/>
  <c r="U51" i="6"/>
  <c r="V51" i="6"/>
  <c r="W51" i="6"/>
  <c r="X51" i="6"/>
  <c r="A52" i="6"/>
  <c r="C52" i="6"/>
  <c r="E52" i="6"/>
  <c r="F52" i="6"/>
  <c r="G52" i="6"/>
  <c r="H52" i="6"/>
  <c r="I52" i="6"/>
  <c r="P52" i="6"/>
  <c r="R52" i="6"/>
  <c r="T52" i="6"/>
  <c r="U52" i="6"/>
  <c r="V52" i="6"/>
  <c r="W52" i="6"/>
  <c r="X52" i="6"/>
  <c r="A53" i="6"/>
  <c r="E53" i="6"/>
  <c r="F53" i="6"/>
  <c r="G53" i="6"/>
  <c r="H53" i="6"/>
  <c r="I53" i="6"/>
  <c r="P53" i="6"/>
  <c r="T53" i="6"/>
  <c r="U53" i="6"/>
  <c r="V53" i="6"/>
  <c r="W53" i="6"/>
  <c r="X53" i="6"/>
  <c r="A54" i="6"/>
  <c r="C54" i="6"/>
  <c r="E54" i="6"/>
  <c r="F54" i="6"/>
  <c r="F76" i="6"/>
  <c r="G54" i="6"/>
  <c r="H54" i="6"/>
  <c r="I54" i="6"/>
  <c r="P54" i="6"/>
  <c r="R54" i="6"/>
  <c r="T54" i="6"/>
  <c r="T76" i="6"/>
  <c r="U54" i="6"/>
  <c r="U76" i="6"/>
  <c r="V54" i="6"/>
  <c r="V76" i="6"/>
  <c r="W54" i="6"/>
  <c r="X54" i="6"/>
  <c r="P55" i="6"/>
  <c r="M58" i="6"/>
  <c r="O58" i="6"/>
  <c r="AD55" i="6"/>
  <c r="AD56" i="6"/>
  <c r="D56" i="6"/>
  <c r="E56" i="6"/>
  <c r="F56" i="6"/>
  <c r="AD57" i="6"/>
  <c r="H56" i="6"/>
  <c r="I56" i="6"/>
  <c r="AD58" i="6"/>
  <c r="K56" i="6"/>
  <c r="S56" i="6"/>
  <c r="T56" i="6"/>
  <c r="X56" i="6"/>
  <c r="AF58" i="6"/>
  <c r="U56" i="6"/>
  <c r="W56" i="6"/>
  <c r="Z56" i="6"/>
  <c r="D57" i="6"/>
  <c r="E57" i="6"/>
  <c r="F57" i="6"/>
  <c r="G57" i="6"/>
  <c r="H57" i="6"/>
  <c r="K57" i="6"/>
  <c r="S57" i="6"/>
  <c r="T57" i="6"/>
  <c r="U57" i="6"/>
  <c r="V57" i="6"/>
  <c r="W57" i="6"/>
  <c r="AF63" i="6"/>
  <c r="X57" i="6"/>
  <c r="Z57" i="6"/>
  <c r="AF57" i="6"/>
  <c r="D58" i="6"/>
  <c r="E58" i="6"/>
  <c r="F58" i="6"/>
  <c r="G58" i="6"/>
  <c r="H58" i="6"/>
  <c r="I58" i="6"/>
  <c r="AF55" i="6"/>
  <c r="AF56" i="6"/>
  <c r="AF50" i="6"/>
  <c r="S58" i="6"/>
  <c r="T58" i="6"/>
  <c r="U58" i="6"/>
  <c r="V58" i="6"/>
  <c r="W58" i="6"/>
  <c r="X58" i="6"/>
  <c r="J59" i="6"/>
  <c r="AD59" i="6"/>
  <c r="AF59" i="6"/>
  <c r="J60" i="6"/>
  <c r="AD60" i="6"/>
  <c r="AF60" i="6"/>
  <c r="J61" i="6"/>
  <c r="O61" i="6"/>
  <c r="AD61" i="6"/>
  <c r="AF61" i="6"/>
  <c r="AD62" i="6"/>
  <c r="AF62" i="6"/>
  <c r="L63" i="6"/>
  <c r="A64" i="6"/>
  <c r="U64" i="6"/>
  <c r="A68" i="6"/>
  <c r="I68" i="6"/>
  <c r="U68" i="6"/>
  <c r="A71" i="6"/>
  <c r="H71" i="6"/>
  <c r="E76" i="6"/>
  <c r="G76" i="6"/>
  <c r="H8" i="14"/>
  <c r="H14" i="15"/>
  <c r="P8" i="14"/>
  <c r="H9" i="14"/>
  <c r="H15" i="15"/>
  <c r="P9" i="14"/>
  <c r="H10" i="14"/>
  <c r="P10" i="14"/>
  <c r="H11" i="14"/>
  <c r="P11" i="14"/>
  <c r="E12" i="14"/>
  <c r="F12" i="14"/>
  <c r="G12" i="14"/>
  <c r="H12" i="14"/>
  <c r="M12" i="14"/>
  <c r="N12" i="14"/>
  <c r="O12" i="14"/>
  <c r="P12" i="14"/>
  <c r="H19" i="14"/>
  <c r="P19" i="14"/>
  <c r="H20" i="14"/>
  <c r="P20" i="14"/>
  <c r="H21" i="14"/>
  <c r="P21" i="14"/>
  <c r="H22" i="14"/>
  <c r="P22" i="14"/>
  <c r="W24" i="15"/>
  <c r="E23" i="14"/>
  <c r="F23" i="14"/>
  <c r="G23" i="14"/>
  <c r="H23" i="14"/>
  <c r="M23" i="14"/>
  <c r="N23" i="14"/>
  <c r="O23" i="14"/>
  <c r="P23" i="14"/>
  <c r="H30" i="14"/>
  <c r="P30" i="14"/>
  <c r="H31" i="14"/>
  <c r="P31" i="14"/>
  <c r="W29" i="15"/>
  <c r="H32" i="14"/>
  <c r="H30" i="15"/>
  <c r="P32" i="14"/>
  <c r="W30" i="15"/>
  <c r="H33" i="14"/>
  <c r="P33" i="14"/>
  <c r="E34" i="14"/>
  <c r="F34" i="14"/>
  <c r="G34" i="14"/>
  <c r="H34" i="14"/>
  <c r="M34" i="14"/>
  <c r="N34" i="14"/>
  <c r="O34" i="14"/>
  <c r="P34" i="14"/>
  <c r="H41" i="14"/>
  <c r="H35" i="15"/>
  <c r="P41" i="14"/>
  <c r="W35" i="15"/>
  <c r="H42" i="14"/>
  <c r="P42" i="14"/>
  <c r="H43" i="14"/>
  <c r="P43" i="14"/>
  <c r="H44" i="14"/>
  <c r="P44" i="14"/>
  <c r="E45" i="14"/>
  <c r="F45" i="14"/>
  <c r="G45" i="14"/>
  <c r="H45" i="14"/>
  <c r="M45" i="14"/>
  <c r="N45" i="14"/>
  <c r="O45" i="14"/>
  <c r="P45" i="14"/>
  <c r="H55" i="14"/>
  <c r="P55" i="14"/>
  <c r="H56" i="14"/>
  <c r="P56" i="14"/>
  <c r="H57" i="14"/>
  <c r="P57" i="14"/>
  <c r="H58" i="14"/>
  <c r="P58" i="14"/>
  <c r="E59" i="14"/>
  <c r="F59" i="14"/>
  <c r="G59" i="14"/>
  <c r="H59" i="14"/>
  <c r="M59" i="14"/>
  <c r="N59" i="14"/>
  <c r="O59" i="14"/>
  <c r="P59" i="14"/>
  <c r="H66" i="14"/>
  <c r="P66" i="14"/>
  <c r="H67" i="14"/>
  <c r="P67" i="14"/>
  <c r="H68" i="14"/>
  <c r="H55" i="15"/>
  <c r="P68" i="14"/>
  <c r="H69" i="14"/>
  <c r="P69" i="14"/>
  <c r="E70" i="14"/>
  <c r="F70" i="14"/>
  <c r="G70" i="14"/>
  <c r="H70" i="14"/>
  <c r="M70" i="14"/>
  <c r="N70" i="14"/>
  <c r="O70" i="14"/>
  <c r="P70" i="14"/>
  <c r="H77" i="14"/>
  <c r="H60" i="15"/>
  <c r="P77" i="14"/>
  <c r="H78" i="14"/>
  <c r="P78" i="14"/>
  <c r="H79" i="14"/>
  <c r="P79" i="14"/>
  <c r="H80" i="14"/>
  <c r="H63" i="15"/>
  <c r="P80" i="14"/>
  <c r="E81" i="14"/>
  <c r="F81" i="14"/>
  <c r="G81" i="14"/>
  <c r="H81" i="14"/>
  <c r="M81" i="14"/>
  <c r="N81" i="14"/>
  <c r="O81" i="14"/>
  <c r="P81" i="14"/>
  <c r="H88" i="14"/>
  <c r="P88" i="14"/>
  <c r="H89" i="14"/>
  <c r="P89" i="14"/>
  <c r="H90" i="14"/>
  <c r="H69" i="15"/>
  <c r="P90" i="14"/>
  <c r="H91" i="14"/>
  <c r="P91" i="14"/>
  <c r="E92" i="14"/>
  <c r="F92" i="14"/>
  <c r="G92" i="14"/>
  <c r="H92" i="14"/>
  <c r="M92" i="14"/>
  <c r="N92" i="14"/>
  <c r="O92" i="14"/>
  <c r="P92" i="14"/>
  <c r="Q4" i="15"/>
  <c r="Y4" i="15"/>
  <c r="Q6" i="15"/>
  <c r="V6" i="15"/>
  <c r="Y6" i="15"/>
  <c r="E8" i="15"/>
  <c r="S8" i="15"/>
  <c r="A13" i="15"/>
  <c r="P13" i="15"/>
  <c r="A14" i="15"/>
  <c r="C14" i="15"/>
  <c r="E14" i="15"/>
  <c r="F14" i="15"/>
  <c r="G14" i="15"/>
  <c r="P14" i="15"/>
  <c r="R14" i="15"/>
  <c r="T14" i="15"/>
  <c r="U14" i="15"/>
  <c r="V14" i="15"/>
  <c r="W14" i="15"/>
  <c r="A15" i="15"/>
  <c r="E15" i="15"/>
  <c r="F15" i="15"/>
  <c r="G15" i="15"/>
  <c r="P15" i="15"/>
  <c r="T15" i="15"/>
  <c r="U15" i="15"/>
  <c r="V15" i="15"/>
  <c r="W15" i="15"/>
  <c r="A16" i="15"/>
  <c r="C16" i="15"/>
  <c r="E16" i="15"/>
  <c r="F16" i="15"/>
  <c r="G16" i="15"/>
  <c r="H16" i="15"/>
  <c r="P16" i="15"/>
  <c r="R16" i="15"/>
  <c r="T16" i="15"/>
  <c r="U16" i="15"/>
  <c r="V16" i="15"/>
  <c r="W16" i="15"/>
  <c r="A17" i="15"/>
  <c r="E17" i="15"/>
  <c r="F17" i="15"/>
  <c r="G17" i="15"/>
  <c r="H17" i="15"/>
  <c r="P17" i="15"/>
  <c r="T17" i="15"/>
  <c r="U17" i="15"/>
  <c r="V17" i="15"/>
  <c r="W17" i="15"/>
  <c r="A18" i="15"/>
  <c r="C18" i="15"/>
  <c r="E18" i="15"/>
  <c r="F18" i="15"/>
  <c r="G18" i="15"/>
  <c r="H18" i="15"/>
  <c r="P18" i="15"/>
  <c r="R18" i="15"/>
  <c r="T18" i="15"/>
  <c r="U18" i="15"/>
  <c r="V18" i="15"/>
  <c r="W18" i="15"/>
  <c r="A20" i="15"/>
  <c r="P20" i="15"/>
  <c r="A21" i="15"/>
  <c r="C21" i="15"/>
  <c r="E21" i="15"/>
  <c r="F21" i="15"/>
  <c r="G21" i="15"/>
  <c r="H21" i="15"/>
  <c r="P21" i="15"/>
  <c r="R21" i="15"/>
  <c r="T21" i="15"/>
  <c r="U21" i="15"/>
  <c r="V21" i="15"/>
  <c r="W21" i="15"/>
  <c r="A22" i="15"/>
  <c r="E22" i="15"/>
  <c r="F22" i="15"/>
  <c r="G22" i="15"/>
  <c r="H22" i="15"/>
  <c r="P22" i="15"/>
  <c r="T22" i="15"/>
  <c r="U22" i="15"/>
  <c r="V22" i="15"/>
  <c r="W22" i="15"/>
  <c r="A23" i="15"/>
  <c r="C23" i="15"/>
  <c r="E23" i="15"/>
  <c r="F23" i="15"/>
  <c r="G23" i="15"/>
  <c r="H23" i="15"/>
  <c r="P23" i="15"/>
  <c r="R23" i="15"/>
  <c r="T23" i="15"/>
  <c r="U23" i="15"/>
  <c r="V23" i="15"/>
  <c r="W23" i="15"/>
  <c r="A24" i="15"/>
  <c r="E24" i="15"/>
  <c r="F24" i="15"/>
  <c r="G24" i="15"/>
  <c r="H24" i="15"/>
  <c r="P24" i="15"/>
  <c r="T24" i="15"/>
  <c r="U24" i="15"/>
  <c r="V24" i="15"/>
  <c r="A25" i="15"/>
  <c r="C25" i="15"/>
  <c r="E25" i="15"/>
  <c r="F25" i="15"/>
  <c r="G25" i="15"/>
  <c r="H25" i="15"/>
  <c r="P25" i="15"/>
  <c r="R25" i="15"/>
  <c r="T25" i="15"/>
  <c r="U25" i="15"/>
  <c r="V25" i="15"/>
  <c r="W25" i="15"/>
  <c r="A27" i="15"/>
  <c r="P27" i="15"/>
  <c r="A28" i="15"/>
  <c r="C28" i="15"/>
  <c r="E28" i="15"/>
  <c r="F28" i="15"/>
  <c r="G28" i="15"/>
  <c r="H28" i="15"/>
  <c r="P28" i="15"/>
  <c r="R28" i="15"/>
  <c r="T28" i="15"/>
  <c r="U28" i="15"/>
  <c r="V28" i="15"/>
  <c r="W28" i="15"/>
  <c r="A29" i="15"/>
  <c r="E29" i="15"/>
  <c r="F29" i="15"/>
  <c r="G29" i="15"/>
  <c r="H29" i="15"/>
  <c r="P29" i="15"/>
  <c r="T29" i="15"/>
  <c r="U29" i="15"/>
  <c r="V29" i="15"/>
  <c r="A30" i="15"/>
  <c r="C30" i="15"/>
  <c r="E30" i="15"/>
  <c r="F30" i="15"/>
  <c r="G30" i="15"/>
  <c r="P30" i="15"/>
  <c r="R30" i="15"/>
  <c r="T30" i="15"/>
  <c r="U30" i="15"/>
  <c r="V30" i="15"/>
  <c r="A31" i="15"/>
  <c r="E31" i="15"/>
  <c r="F31" i="15"/>
  <c r="G31" i="15"/>
  <c r="H31" i="15"/>
  <c r="P31" i="15"/>
  <c r="T31" i="15"/>
  <c r="U31" i="15"/>
  <c r="V31" i="15"/>
  <c r="W31" i="15"/>
  <c r="A32" i="15"/>
  <c r="C32" i="15"/>
  <c r="E32" i="15"/>
  <c r="F32" i="15"/>
  <c r="G32" i="15"/>
  <c r="H32" i="15"/>
  <c r="P32" i="15"/>
  <c r="R32" i="15"/>
  <c r="T32" i="15"/>
  <c r="U32" i="15"/>
  <c r="V32" i="15"/>
  <c r="W32" i="15"/>
  <c r="A34" i="15"/>
  <c r="P34" i="15"/>
  <c r="A35" i="15"/>
  <c r="C35" i="15"/>
  <c r="E35" i="15"/>
  <c r="F35" i="15"/>
  <c r="G35" i="15"/>
  <c r="P35" i="15"/>
  <c r="R35" i="15"/>
  <c r="T35" i="15"/>
  <c r="U35" i="15"/>
  <c r="V35" i="15"/>
  <c r="A36" i="15"/>
  <c r="E36" i="15"/>
  <c r="F36" i="15"/>
  <c r="G36" i="15"/>
  <c r="H36" i="15"/>
  <c r="P36" i="15"/>
  <c r="T36" i="15"/>
  <c r="U36" i="15"/>
  <c r="V36" i="15"/>
  <c r="W36" i="15"/>
  <c r="A37" i="15"/>
  <c r="C37" i="15"/>
  <c r="E37" i="15"/>
  <c r="F37" i="15"/>
  <c r="G37" i="15"/>
  <c r="H37" i="15"/>
  <c r="P37" i="15"/>
  <c r="R37" i="15"/>
  <c r="T37" i="15"/>
  <c r="U37" i="15"/>
  <c r="V37" i="15"/>
  <c r="W37" i="15"/>
  <c r="A38" i="15"/>
  <c r="E38" i="15"/>
  <c r="F38" i="15"/>
  <c r="G38" i="15"/>
  <c r="H38" i="15"/>
  <c r="P38" i="15"/>
  <c r="T38" i="15"/>
  <c r="U38" i="15"/>
  <c r="V38" i="15"/>
  <c r="W38" i="15"/>
  <c r="A39" i="15"/>
  <c r="C39" i="15"/>
  <c r="E39" i="15"/>
  <c r="F39" i="15"/>
  <c r="G39" i="15"/>
  <c r="H39" i="15"/>
  <c r="P39" i="15"/>
  <c r="R39" i="15"/>
  <c r="T39" i="15"/>
  <c r="U39" i="15"/>
  <c r="V39" i="15"/>
  <c r="W39" i="15"/>
  <c r="J41" i="15"/>
  <c r="O41" i="15"/>
  <c r="E43" i="15"/>
  <c r="A45" i="15"/>
  <c r="P45" i="15"/>
  <c r="A46" i="15"/>
  <c r="C46" i="15"/>
  <c r="E46" i="15"/>
  <c r="F46" i="15"/>
  <c r="G46" i="15"/>
  <c r="H46" i="15"/>
  <c r="P46" i="15"/>
  <c r="R46" i="15"/>
  <c r="T46" i="15"/>
  <c r="U46" i="15"/>
  <c r="V46" i="15"/>
  <c r="W46" i="15"/>
  <c r="A47" i="15"/>
  <c r="E47" i="15"/>
  <c r="F47" i="15"/>
  <c r="G47" i="15"/>
  <c r="H47" i="15"/>
  <c r="P47" i="15"/>
  <c r="T47" i="15"/>
  <c r="U47" i="15"/>
  <c r="V47" i="15"/>
  <c r="W47" i="15"/>
  <c r="A48" i="15"/>
  <c r="C48" i="15"/>
  <c r="E48" i="15"/>
  <c r="F48" i="15"/>
  <c r="G48" i="15"/>
  <c r="H48" i="15"/>
  <c r="P48" i="15"/>
  <c r="R48" i="15"/>
  <c r="T48" i="15"/>
  <c r="U48" i="15"/>
  <c r="V48" i="15"/>
  <c r="W48" i="15"/>
  <c r="A49" i="15"/>
  <c r="E49" i="15"/>
  <c r="F49" i="15"/>
  <c r="G49" i="15"/>
  <c r="H49" i="15"/>
  <c r="P49" i="15"/>
  <c r="T49" i="15"/>
  <c r="U49" i="15"/>
  <c r="V49" i="15"/>
  <c r="W49" i="15"/>
  <c r="A50" i="15"/>
  <c r="C50" i="15"/>
  <c r="E50" i="15"/>
  <c r="F50" i="15"/>
  <c r="G50" i="15"/>
  <c r="H50" i="15"/>
  <c r="P50" i="15"/>
  <c r="R50" i="15"/>
  <c r="T50" i="15"/>
  <c r="U50" i="15"/>
  <c r="V50" i="15"/>
  <c r="W50" i="15"/>
  <c r="A52" i="15"/>
  <c r="P52" i="15"/>
  <c r="A53" i="15"/>
  <c r="C53" i="15"/>
  <c r="E53" i="15"/>
  <c r="F53" i="15"/>
  <c r="G53" i="15"/>
  <c r="H53" i="15"/>
  <c r="P53" i="15"/>
  <c r="R53" i="15"/>
  <c r="T53" i="15"/>
  <c r="U53" i="15"/>
  <c r="V53" i="15"/>
  <c r="W53" i="15"/>
  <c r="A54" i="15"/>
  <c r="E54" i="15"/>
  <c r="F54" i="15"/>
  <c r="G54" i="15"/>
  <c r="H54" i="15"/>
  <c r="P54" i="15"/>
  <c r="T54" i="15"/>
  <c r="U54" i="15"/>
  <c r="V54" i="15"/>
  <c r="W54" i="15"/>
  <c r="A55" i="15"/>
  <c r="C55" i="15"/>
  <c r="E55" i="15"/>
  <c r="F55" i="15"/>
  <c r="G55" i="15"/>
  <c r="P55" i="15"/>
  <c r="R55" i="15"/>
  <c r="T55" i="15"/>
  <c r="U55" i="15"/>
  <c r="V55" i="15"/>
  <c r="W55" i="15"/>
  <c r="A56" i="15"/>
  <c r="E56" i="15"/>
  <c r="F56" i="15"/>
  <c r="G56" i="15"/>
  <c r="H56" i="15"/>
  <c r="P56" i="15"/>
  <c r="T56" i="15"/>
  <c r="U56" i="15"/>
  <c r="V56" i="15"/>
  <c r="W56" i="15"/>
  <c r="A57" i="15"/>
  <c r="C57" i="15"/>
  <c r="E57" i="15"/>
  <c r="F57" i="15"/>
  <c r="G57" i="15"/>
  <c r="H57" i="15"/>
  <c r="P57" i="15"/>
  <c r="R57" i="15"/>
  <c r="T57" i="15"/>
  <c r="U57" i="15"/>
  <c r="V57" i="15"/>
  <c r="W57" i="15"/>
  <c r="A59" i="15"/>
  <c r="P59" i="15"/>
  <c r="A60" i="15"/>
  <c r="C60" i="15"/>
  <c r="E60" i="15"/>
  <c r="F60" i="15"/>
  <c r="G60" i="15"/>
  <c r="P60" i="15"/>
  <c r="R60" i="15"/>
  <c r="T60" i="15"/>
  <c r="U60" i="15"/>
  <c r="V60" i="15"/>
  <c r="W60" i="15"/>
  <c r="A61" i="15"/>
  <c r="E61" i="15"/>
  <c r="F61" i="15"/>
  <c r="G61" i="15"/>
  <c r="H61" i="15"/>
  <c r="P61" i="15"/>
  <c r="T61" i="15"/>
  <c r="U61" i="15"/>
  <c r="V61" i="15"/>
  <c r="W61" i="15"/>
  <c r="A62" i="15"/>
  <c r="C62" i="15"/>
  <c r="E62" i="15"/>
  <c r="F62" i="15"/>
  <c r="G62" i="15"/>
  <c r="H62" i="15"/>
  <c r="P62" i="15"/>
  <c r="R62" i="15"/>
  <c r="T62" i="15"/>
  <c r="U62" i="15"/>
  <c r="V62" i="15"/>
  <c r="W62" i="15"/>
  <c r="A63" i="15"/>
  <c r="E63" i="15"/>
  <c r="F63" i="15"/>
  <c r="G63" i="15"/>
  <c r="P63" i="15"/>
  <c r="T63" i="15"/>
  <c r="U63" i="15"/>
  <c r="V63" i="15"/>
  <c r="W63" i="15"/>
  <c r="A64" i="15"/>
  <c r="C64" i="15"/>
  <c r="E64" i="15"/>
  <c r="F64" i="15"/>
  <c r="G64" i="15"/>
  <c r="H64" i="15"/>
  <c r="P64" i="15"/>
  <c r="R64" i="15"/>
  <c r="T64" i="15"/>
  <c r="U64" i="15"/>
  <c r="V64" i="15"/>
  <c r="W64" i="15"/>
  <c r="A66" i="15"/>
  <c r="P66" i="15"/>
  <c r="A67" i="15"/>
  <c r="C67" i="15"/>
  <c r="E67" i="15"/>
  <c r="F67" i="15"/>
  <c r="G67" i="15"/>
  <c r="H67" i="15"/>
  <c r="P67" i="15"/>
  <c r="R67" i="15"/>
  <c r="T67" i="15"/>
  <c r="U67" i="15"/>
  <c r="V67" i="15"/>
  <c r="W67" i="15"/>
  <c r="A68" i="15"/>
  <c r="E68" i="15"/>
  <c r="F68" i="15"/>
  <c r="G68" i="15"/>
  <c r="H68" i="15"/>
  <c r="P68" i="15"/>
  <c r="T68" i="15"/>
  <c r="U68" i="15"/>
  <c r="V68" i="15"/>
  <c r="W68" i="15"/>
  <c r="A69" i="15"/>
  <c r="C69" i="15"/>
  <c r="E69" i="15"/>
  <c r="F69" i="15"/>
  <c r="G69" i="15"/>
  <c r="P69" i="15"/>
  <c r="R69" i="15"/>
  <c r="T69" i="15"/>
  <c r="U69" i="15"/>
  <c r="V69" i="15"/>
  <c r="W69" i="15"/>
  <c r="A70" i="15"/>
  <c r="E70" i="15"/>
  <c r="F70" i="15"/>
  <c r="G70" i="15"/>
  <c r="H70" i="15"/>
  <c r="P70" i="15"/>
  <c r="T70" i="15"/>
  <c r="U70" i="15"/>
  <c r="V70" i="15"/>
  <c r="W70" i="15"/>
  <c r="A71" i="15"/>
  <c r="C71" i="15"/>
  <c r="E71" i="15"/>
  <c r="F71" i="15"/>
  <c r="G71" i="15"/>
  <c r="H71" i="15"/>
  <c r="P71" i="15"/>
  <c r="R71" i="15"/>
  <c r="T71" i="15"/>
  <c r="U71" i="15"/>
  <c r="V71" i="15"/>
  <c r="W71" i="15"/>
  <c r="J73" i="15"/>
  <c r="O73" i="15"/>
  <c r="L75" i="15"/>
  <c r="A76" i="15"/>
  <c r="U76" i="15"/>
  <c r="A81" i="15"/>
  <c r="I81" i="15"/>
  <c r="U81" i="15"/>
  <c r="A84" i="15"/>
  <c r="O84" i="15"/>
  <c r="X22" i="2"/>
  <c r="W26" i="2"/>
  <c r="I22" i="2"/>
  <c r="X15" i="2"/>
  <c r="W19" i="2"/>
  <c r="I15" i="2"/>
  <c r="H19" i="2"/>
  <c r="AC51" i="6"/>
  <c r="AD51" i="6"/>
  <c r="AF51" i="6"/>
  <c r="I40" i="2"/>
  <c r="K36" i="2"/>
  <c r="X18" i="2"/>
  <c r="W40" i="2"/>
  <c r="X36" i="2"/>
  <c r="X40" i="2"/>
  <c r="I25" i="2"/>
  <c r="X23" i="2"/>
  <c r="I16" i="2"/>
  <c r="X29" i="2"/>
  <c r="X33" i="2"/>
  <c r="Z29" i="2"/>
  <c r="W33" i="2"/>
  <c r="X17" i="2"/>
  <c r="H11" i="1"/>
  <c r="D56" i="2"/>
  <c r="AC50" i="2"/>
  <c r="J60" i="2"/>
  <c r="H29" i="2"/>
  <c r="H24" i="2"/>
  <c r="I24" i="2"/>
  <c r="H58" i="2"/>
  <c r="T57" i="2"/>
  <c r="V56" i="2"/>
  <c r="H40" i="2"/>
  <c r="AD57" i="12"/>
  <c r="AF51" i="12"/>
  <c r="P22" i="1"/>
  <c r="AD58" i="2"/>
  <c r="F58" i="2"/>
  <c r="I57" i="2"/>
  <c r="T56" i="2"/>
  <c r="AD50" i="6"/>
  <c r="AD51" i="12"/>
  <c r="X58" i="2"/>
  <c r="E58" i="2"/>
  <c r="H57" i="2"/>
  <c r="S56" i="2"/>
  <c r="W58" i="2"/>
  <c r="D58" i="2"/>
  <c r="G57" i="2"/>
  <c r="V58" i="2"/>
  <c r="AF57" i="2"/>
  <c r="F57" i="2"/>
  <c r="AD50" i="12"/>
  <c r="P44" i="1"/>
  <c r="U58" i="2"/>
  <c r="AD57" i="2"/>
  <c r="E57" i="2"/>
  <c r="AF55" i="12"/>
  <c r="AF56" i="12"/>
  <c r="T58" i="2"/>
  <c r="AF56" i="2"/>
  <c r="G56" i="2"/>
  <c r="S58" i="2"/>
  <c r="X57" i="2"/>
  <c r="AD56" i="2"/>
  <c r="I19" i="2"/>
  <c r="Z36" i="2"/>
  <c r="W56" i="2"/>
  <c r="Z57" i="2"/>
  <c r="X19" i="2"/>
  <c r="Z15" i="2"/>
  <c r="X24" i="2"/>
  <c r="X26" i="2"/>
  <c r="H26" i="2"/>
  <c r="I26" i="2"/>
  <c r="I29" i="2"/>
  <c r="I33" i="2"/>
  <c r="H33" i="2"/>
  <c r="H56" i="2"/>
  <c r="K57" i="2"/>
  <c r="AF50" i="12"/>
  <c r="AC51" i="2"/>
  <c r="AD51" i="2"/>
  <c r="AF51" i="2"/>
  <c r="Z22" i="2"/>
  <c r="X56" i="2"/>
  <c r="K29" i="2"/>
  <c r="I56" i="2"/>
  <c r="Z56" i="2"/>
  <c r="O58" i="2"/>
  <c r="K15" i="2"/>
  <c r="K22" i="2"/>
  <c r="K56" i="2"/>
  <c r="M58" i="2"/>
  <c r="AD55" i="2"/>
  <c r="AF55" i="2"/>
  <c r="AD50" i="2"/>
  <c r="J61" i="2"/>
  <c r="AF50" i="2"/>
  <c r="O61" i="2"/>
</calcChain>
</file>

<file path=xl/sharedStrings.xml><?xml version="1.0" encoding="utf-8"?>
<sst xmlns="http://schemas.openxmlformats.org/spreadsheetml/2006/main" count="2480" uniqueCount="275">
  <si>
    <r>
      <rPr>
        <sz val="8"/>
        <color indexed="30"/>
        <rFont val="Times New Roman"/>
        <family val="1"/>
      </rPr>
      <t>Section Ninepin Bowling Classic in the WNBA</t>
    </r>
    <r>
      <rPr>
        <sz val="8"/>
        <color rgb="FF000000"/>
        <rFont val="Arial"/>
        <family val="2"/>
      </rPr>
      <t xml:space="preserve"> / Sektion Ninepin Bowling Classic in der WNBA</t>
    </r>
  </si>
  <si>
    <r>
      <rPr>
        <b/>
        <sz val="14"/>
        <color indexed="30"/>
        <rFont val="Times New Roman"/>
        <family val="1"/>
      </rPr>
      <t>M A T C H    R E P O R T</t>
    </r>
    <r>
      <rPr>
        <b/>
        <sz val="14"/>
        <color rgb="FF000000"/>
        <rFont val="Arial"/>
        <family val="2"/>
      </rPr>
      <t xml:space="preserve">   /   S P I E L B E R I C H T</t>
    </r>
  </si>
  <si>
    <r>
      <rPr>
        <sz val="6"/>
        <color indexed="30"/>
        <rFont val="Times New Roman"/>
        <family val="1"/>
      </rPr>
      <t>Women</t>
    </r>
    <r>
      <rPr>
        <sz val="6"/>
        <color rgb="FF000000"/>
        <rFont val="Arial"/>
        <family val="2"/>
      </rPr>
      <t xml:space="preserve"> / Damen</t>
    </r>
  </si>
  <si>
    <r>
      <rPr>
        <sz val="6"/>
        <color indexed="30"/>
        <rFont val="Times New Roman"/>
        <family val="1"/>
      </rPr>
      <t>City</t>
    </r>
    <r>
      <rPr>
        <sz val="6"/>
        <color rgb="FF000000"/>
        <rFont val="Arial"/>
        <family val="2"/>
      </rPr>
      <t xml:space="preserve"> / Ort:</t>
    </r>
  </si>
  <si>
    <t>Plzeň</t>
  </si>
  <si>
    <r>
      <rPr>
        <sz val="6"/>
        <color indexed="30"/>
        <rFont val="Times New Roman"/>
        <family val="1"/>
      </rPr>
      <t>Nation</t>
    </r>
    <r>
      <rPr>
        <sz val="6"/>
        <color rgb="FF000000"/>
        <rFont val="Arial"/>
        <family val="2"/>
      </rPr>
      <t xml:space="preserve"> / Nation:</t>
    </r>
  </si>
  <si>
    <t>CZE</t>
  </si>
  <si>
    <r>
      <rPr>
        <sz val="6"/>
        <color indexed="30"/>
        <rFont val="Times New Roman"/>
        <family val="1"/>
      </rPr>
      <t>Intern. Match</t>
    </r>
    <r>
      <rPr>
        <sz val="6"/>
        <color rgb="FF000000"/>
        <rFont val="Arial"/>
        <family val="2"/>
      </rPr>
      <t xml:space="preserve"> / Intern Spiel</t>
    </r>
  </si>
  <si>
    <r>
      <rPr>
        <sz val="6"/>
        <color indexed="30"/>
        <rFont val="Times New Roman"/>
        <family val="1"/>
      </rPr>
      <t>Men</t>
    </r>
    <r>
      <rPr>
        <sz val="6"/>
        <color rgb="FF000000"/>
        <rFont val="Arial"/>
        <family val="2"/>
      </rPr>
      <t xml:space="preserve"> / Herren</t>
    </r>
  </si>
  <si>
    <t xml:space="preserve"> </t>
  </si>
  <si>
    <r>
      <rPr>
        <sz val="6"/>
        <color indexed="30"/>
        <rFont val="Times New Roman"/>
        <family val="1"/>
      </rPr>
      <t>Club Match</t>
    </r>
    <r>
      <rPr>
        <sz val="6"/>
        <color rgb="FF000000"/>
        <rFont val="Arial"/>
        <family val="2"/>
      </rPr>
      <t xml:space="preserve"> / Klub-Spiel</t>
    </r>
  </si>
  <si>
    <r>
      <rPr>
        <sz val="6"/>
        <color rgb="FF000000"/>
        <rFont val="Arial"/>
        <family val="2"/>
      </rPr>
      <t xml:space="preserve">U23 </t>
    </r>
    <r>
      <rPr>
        <sz val="6"/>
        <color indexed="30"/>
        <rFont val="Times New Roman"/>
        <family val="1"/>
      </rPr>
      <t>Women</t>
    </r>
    <r>
      <rPr>
        <sz val="6"/>
        <color rgb="FF000000"/>
        <rFont val="Arial"/>
        <family val="2"/>
      </rPr>
      <t xml:space="preserve"> / Damen</t>
    </r>
  </si>
  <si>
    <r>
      <rPr>
        <sz val="6"/>
        <color indexed="30"/>
        <rFont val="Times New Roman"/>
        <family val="1"/>
      </rPr>
      <t>at</t>
    </r>
    <r>
      <rPr>
        <sz val="6"/>
        <color rgb="FF000000"/>
        <rFont val="Arial"/>
        <family val="2"/>
      </rPr>
      <t xml:space="preserve"> / am:</t>
    </r>
  </si>
  <si>
    <t>28.04.2025</t>
  </si>
  <si>
    <r>
      <rPr>
        <sz val="6"/>
        <color indexed="30"/>
        <rFont val="Times New Roman"/>
        <family val="1"/>
      </rPr>
      <t>from</t>
    </r>
    <r>
      <rPr>
        <sz val="6"/>
        <color rgb="FF000000"/>
        <rFont val="Arial"/>
        <family val="2"/>
      </rPr>
      <t xml:space="preserve"> / von:</t>
    </r>
  </si>
  <si>
    <t>20:37</t>
  </si>
  <si>
    <r>
      <rPr>
        <sz val="6"/>
        <color indexed="30"/>
        <rFont val="Times New Roman"/>
        <family val="1"/>
      </rPr>
      <t>till</t>
    </r>
    <r>
      <rPr>
        <sz val="6"/>
        <color rgb="FF000000"/>
        <rFont val="Arial"/>
        <family val="2"/>
      </rPr>
      <t xml:space="preserve"> / bis:</t>
    </r>
  </si>
  <si>
    <t>0:00</t>
  </si>
  <si>
    <r>
      <rPr>
        <sz val="6"/>
        <color indexed="30"/>
        <rFont val="Times New Roman"/>
        <family val="1"/>
      </rPr>
      <t>Champ.-League</t>
    </r>
    <r>
      <rPr>
        <sz val="6"/>
        <color rgb="FF000000"/>
        <rFont val="Arial"/>
        <family val="2"/>
      </rPr>
      <t xml:space="preserve"> / Champ. League</t>
    </r>
  </si>
  <si>
    <r>
      <rPr>
        <sz val="6"/>
        <color rgb="FF000000"/>
        <rFont val="Arial"/>
        <family val="2"/>
      </rPr>
      <t xml:space="preserve">U23 </t>
    </r>
    <r>
      <rPr>
        <sz val="6"/>
        <color indexed="30"/>
        <rFont val="Times New Roman"/>
        <family val="1"/>
      </rPr>
      <t>Men</t>
    </r>
    <r>
      <rPr>
        <sz val="6"/>
        <color rgb="FF000000"/>
        <rFont val="Arial"/>
        <family val="2"/>
      </rPr>
      <t xml:space="preserve"> / Herren</t>
    </r>
  </si>
  <si>
    <r>
      <rPr>
        <sz val="6"/>
        <color indexed="30"/>
        <rFont val="Times New Roman"/>
        <family val="1"/>
      </rPr>
      <t>with Sudden Victory 1 Match</t>
    </r>
    <r>
      <rPr>
        <sz val="6"/>
        <color rgb="FF000000"/>
        <rFont val="Arial"/>
        <family val="2"/>
      </rPr>
      <t xml:space="preserve"> / SV Spiel 1</t>
    </r>
  </si>
  <si>
    <r>
      <rPr>
        <sz val="6"/>
        <color indexed="30"/>
        <rFont val="Times New Roman"/>
        <family val="1"/>
      </rPr>
      <t>yes</t>
    </r>
    <r>
      <rPr>
        <sz val="6"/>
        <color rgb="FF000000"/>
        <rFont val="Arial"/>
        <family val="2"/>
      </rPr>
      <t xml:space="preserve"> / ja: </t>
    </r>
  </si>
  <si>
    <r>
      <rPr>
        <sz val="6"/>
        <color rgb="FF000000"/>
        <rFont val="Arial"/>
        <family val="2"/>
      </rPr>
      <t xml:space="preserve">U18 </t>
    </r>
    <r>
      <rPr>
        <sz val="6"/>
        <color indexed="30"/>
        <rFont val="Times New Roman"/>
        <family val="1"/>
      </rPr>
      <t>female</t>
    </r>
    <r>
      <rPr>
        <sz val="6"/>
        <color rgb="FF000000"/>
        <rFont val="Arial"/>
        <family val="2"/>
      </rPr>
      <t xml:space="preserve"> / weiblich</t>
    </r>
  </si>
  <si>
    <r>
      <rPr>
        <sz val="6"/>
        <color indexed="30"/>
        <rFont val="Times New Roman"/>
        <family val="1"/>
      </rPr>
      <t>Bowling Hall</t>
    </r>
    <r>
      <rPr>
        <sz val="6"/>
        <color rgb="FF000000"/>
        <rFont val="Arial"/>
        <family val="2"/>
      </rPr>
      <t xml:space="preserve"> / Kegelbahn:</t>
    </r>
  </si>
  <si>
    <t>TJ Slavoj Plzeň</t>
  </si>
  <si>
    <r>
      <rPr>
        <sz val="6"/>
        <color indexed="30"/>
        <rFont val="Times New Roman"/>
        <family val="1"/>
      </rPr>
      <t>with Sudden Victory 2 Match</t>
    </r>
    <r>
      <rPr>
        <sz val="6"/>
        <color rgb="FF000000"/>
        <rFont val="Arial"/>
        <family val="2"/>
      </rPr>
      <t xml:space="preserve"> / SV Spiel 2</t>
    </r>
  </si>
  <si>
    <r>
      <rPr>
        <sz val="6"/>
        <color rgb="FF000000"/>
        <rFont val="Arial"/>
        <family val="2"/>
      </rPr>
      <t xml:space="preserve">U18 </t>
    </r>
    <r>
      <rPr>
        <sz val="6"/>
        <color indexed="30"/>
        <rFont val="Times New Roman"/>
        <family val="1"/>
      </rPr>
      <t>male</t>
    </r>
    <r>
      <rPr>
        <sz val="6"/>
        <color rgb="FF000000"/>
        <rFont val="Arial"/>
        <family val="2"/>
      </rPr>
      <t xml:space="preserve"> / männlich</t>
    </r>
  </si>
  <si>
    <r>
      <rPr>
        <sz val="6"/>
        <color indexed="30"/>
        <rFont val="Times New Roman"/>
        <family val="1"/>
      </rPr>
      <t>Surname, First name</t>
    </r>
    <r>
      <rPr>
        <sz val="6"/>
        <color rgb="FF000000"/>
        <rFont val="Arial"/>
        <family val="2"/>
      </rPr>
      <t xml:space="preserve"> / Name, Vorname</t>
    </r>
  </si>
  <si>
    <r>
      <rPr>
        <sz val="6"/>
        <color indexed="30"/>
        <rFont val="Times New Roman"/>
        <family val="1"/>
      </rPr>
      <t>Home Team</t>
    </r>
    <r>
      <rPr>
        <sz val="6"/>
        <color rgb="FF000000"/>
        <rFont val="Arial"/>
        <family val="2"/>
      </rPr>
      <t xml:space="preserve"> / Heimmannschaft</t>
    </r>
  </si>
  <si>
    <r>
      <rPr>
        <sz val="6"/>
        <color indexed="30"/>
        <rFont val="Times New Roman"/>
        <family val="1"/>
      </rPr>
      <t>Guest Team</t>
    </r>
    <r>
      <rPr>
        <sz val="6"/>
        <color rgb="FF000000"/>
        <rFont val="Arial"/>
        <family val="2"/>
      </rPr>
      <t xml:space="preserve"> / Gastmannschaft</t>
    </r>
  </si>
  <si>
    <r>
      <rPr>
        <sz val="6"/>
        <color indexed="30"/>
        <rFont val="Times New Roman"/>
        <family val="1"/>
      </rPr>
      <t>1st and 2nd exchange player</t>
    </r>
    <r>
      <rPr>
        <sz val="6"/>
        <color rgb="FF000000"/>
        <rFont val="Arial"/>
        <family val="2"/>
      </rPr>
      <t xml:space="preserve"> /                                                                 1. und 2. Ersatzspieler</t>
    </r>
  </si>
  <si>
    <t>TJ Slavoj Plzeň D</t>
  </si>
  <si>
    <t>SKK Rokycany C</t>
  </si>
  <si>
    <r>
      <rPr>
        <sz val="6"/>
        <color indexed="30"/>
        <rFont val="Times New Roman"/>
        <family val="1"/>
      </rPr>
      <t>NBC-ID</t>
    </r>
    <r>
      <rPr>
        <sz val="6"/>
        <color rgb="FF000000"/>
        <rFont val="Arial"/>
        <family val="2"/>
      </rPr>
      <t xml:space="preserve"> / NBC-ID</t>
    </r>
  </si>
  <si>
    <r>
      <rPr>
        <sz val="6"/>
        <color indexed="30"/>
        <rFont val="Times New Roman"/>
        <family val="1"/>
      </rPr>
      <t>birth dat</t>
    </r>
    <r>
      <rPr>
        <sz val="6"/>
        <color rgb="FF000000"/>
        <rFont val="Arial"/>
        <family val="2"/>
      </rPr>
      <t>e / Geb.-Datum</t>
    </r>
  </si>
  <si>
    <t>Kamča Marčíková</t>
  </si>
  <si>
    <r>
      <rPr>
        <sz val="6"/>
        <color indexed="30"/>
        <rFont val="Times New Roman"/>
        <family val="1"/>
      </rPr>
      <t>all</t>
    </r>
    <r>
      <rPr>
        <sz val="6"/>
        <color rgb="FF000000"/>
        <rFont val="Arial"/>
        <family val="2"/>
      </rPr>
      <t xml:space="preserve">                   Volle</t>
    </r>
  </si>
  <si>
    <r>
      <rPr>
        <sz val="6"/>
        <color indexed="30"/>
        <rFont val="Times New Roman"/>
        <family val="1"/>
      </rPr>
      <t>clear o.</t>
    </r>
    <r>
      <rPr>
        <sz val="6"/>
        <color rgb="FF000000"/>
        <rFont val="Arial"/>
        <family val="2"/>
      </rPr>
      <t xml:space="preserve">  Abr</t>
    </r>
  </si>
  <si>
    <r>
      <rPr>
        <sz val="6"/>
        <color indexed="30"/>
        <rFont val="Times New Roman"/>
        <family val="1"/>
      </rPr>
      <t>fault</t>
    </r>
    <r>
      <rPr>
        <sz val="6"/>
        <color rgb="FF000000"/>
        <rFont val="Arial"/>
        <family val="2"/>
      </rPr>
      <t xml:space="preserve">                FW</t>
    </r>
  </si>
  <si>
    <r>
      <rPr>
        <sz val="6"/>
        <color indexed="30"/>
        <rFont val="Times New Roman"/>
        <family val="1"/>
      </rPr>
      <t>total</t>
    </r>
    <r>
      <rPr>
        <sz val="6"/>
        <color rgb="FF000000"/>
        <rFont val="Arial"/>
        <family val="2"/>
      </rPr>
      <t xml:space="preserve">              Ges.</t>
    </r>
  </si>
  <si>
    <r>
      <rPr>
        <sz val="6"/>
        <color indexed="30"/>
        <rFont val="Times New Roman"/>
        <family val="1"/>
      </rPr>
      <t>SP</t>
    </r>
    <r>
      <rPr>
        <sz val="6"/>
        <color rgb="FF000000"/>
        <rFont val="Arial"/>
        <family val="2"/>
      </rPr>
      <t xml:space="preserve">            SP</t>
    </r>
  </si>
  <si>
    <r>
      <rPr>
        <sz val="6"/>
        <color indexed="30"/>
        <rFont val="Times New Roman"/>
        <family val="1"/>
      </rPr>
      <t>TP</t>
    </r>
    <r>
      <rPr>
        <sz val="6"/>
        <color rgb="FF000000"/>
        <rFont val="Arial"/>
        <family val="2"/>
      </rPr>
      <t xml:space="preserve">                MP</t>
    </r>
  </si>
  <si>
    <t>Pavel Vavřička</t>
  </si>
  <si>
    <t>93</t>
  </si>
  <si>
    <t>53</t>
  </si>
  <si>
    <t>1</t>
  </si>
  <si>
    <t>26509</t>
  </si>
  <si>
    <t>68</t>
  </si>
  <si>
    <t>35</t>
  </si>
  <si>
    <t>3</t>
  </si>
  <si>
    <t>96</t>
  </si>
  <si>
    <t>34</t>
  </si>
  <si>
    <t>2</t>
  </si>
  <si>
    <t>67</t>
  </si>
  <si>
    <t>33</t>
  </si>
  <si>
    <t>5</t>
  </si>
  <si>
    <t>102</t>
  </si>
  <si>
    <t>44</t>
  </si>
  <si>
    <t>89</t>
  </si>
  <si>
    <t>61</t>
  </si>
  <si>
    <t>0</t>
  </si>
  <si>
    <t>70</t>
  </si>
  <si>
    <t>26</t>
  </si>
  <si>
    <t>Marcela Hessová</t>
  </si>
  <si>
    <t xml:space="preserve">  </t>
  </si>
  <si>
    <t>Jan Beníšek</t>
  </si>
  <si>
    <t>27994</t>
  </si>
  <si>
    <t>78</t>
  </si>
  <si>
    <t>32</t>
  </si>
  <si>
    <t>6</t>
  </si>
  <si>
    <t>27497</t>
  </si>
  <si>
    <t>103</t>
  </si>
  <si>
    <t>24</t>
  </si>
  <si>
    <t>9</t>
  </si>
  <si>
    <t>81</t>
  </si>
  <si>
    <t>27</t>
  </si>
  <si>
    <t>80</t>
  </si>
  <si>
    <t>42</t>
  </si>
  <si>
    <t>43</t>
  </si>
  <si>
    <t>4</t>
  </si>
  <si>
    <t>94</t>
  </si>
  <si>
    <t>76</t>
  </si>
  <si>
    <t>63</t>
  </si>
  <si>
    <t>Vlastimil Hlavatý</t>
  </si>
  <si>
    <t>Jan Ungr</t>
  </si>
  <si>
    <t>27347</t>
  </si>
  <si>
    <t>21658</t>
  </si>
  <si>
    <t>Matyáš Luhan</t>
  </si>
  <si>
    <t>Petr Bohuslav</t>
  </si>
  <si>
    <t>27133</t>
  </si>
  <si>
    <t>21159</t>
  </si>
  <si>
    <t>:</t>
  </si>
  <si>
    <t>Score 1st match enter</t>
  </si>
  <si>
    <t>"???"</t>
  </si>
  <si>
    <r>
      <rPr>
        <sz val="6"/>
        <color indexed="30"/>
        <rFont val="Times New Roman"/>
        <family val="1"/>
      </rPr>
      <t xml:space="preserve">SP              </t>
    </r>
    <r>
      <rPr>
        <sz val="6"/>
        <color rgb="FF000000"/>
        <rFont val="Arial"/>
        <family val="2"/>
      </rPr>
      <t xml:space="preserve"> SP</t>
    </r>
  </si>
  <si>
    <r>
      <rPr>
        <sz val="6"/>
        <color indexed="30"/>
        <rFont val="Times New Roman"/>
        <family val="1"/>
      </rPr>
      <t>TP</t>
    </r>
    <r>
      <rPr>
        <sz val="6"/>
        <color rgb="FF000000"/>
        <rFont val="Arial"/>
        <family val="2"/>
      </rPr>
      <t xml:space="preserve">           TP</t>
    </r>
  </si>
  <si>
    <r>
      <rPr>
        <sz val="6"/>
        <color indexed="30"/>
        <rFont val="Times New Roman"/>
        <family val="1"/>
      </rPr>
      <t>RP</t>
    </r>
    <r>
      <rPr>
        <sz val="6"/>
        <color rgb="FF000000"/>
        <rFont val="Arial"/>
        <family val="2"/>
      </rPr>
      <t xml:space="preserve">           RP</t>
    </r>
  </si>
  <si>
    <r>
      <rPr>
        <sz val="6"/>
        <color indexed="30"/>
        <rFont val="Times New Roman"/>
        <family val="1"/>
      </rPr>
      <t>Pin</t>
    </r>
    <r>
      <rPr>
        <sz val="6"/>
        <color rgb="FF000000"/>
        <rFont val="Arial"/>
        <family val="2"/>
      </rPr>
      <t>s Kegel</t>
    </r>
  </si>
  <si>
    <r>
      <rPr>
        <sz val="6"/>
        <color indexed="30"/>
        <rFont val="Times New Roman"/>
        <family val="1"/>
      </rPr>
      <t xml:space="preserve">SP </t>
    </r>
    <r>
      <rPr>
        <sz val="6"/>
        <color rgb="FF000000"/>
        <rFont val="Arial"/>
        <family val="2"/>
      </rPr>
      <t xml:space="preserve">                          SP</t>
    </r>
  </si>
  <si>
    <r>
      <rPr>
        <sz val="6"/>
        <color indexed="30"/>
        <rFont val="Times New Roman"/>
        <family val="1"/>
      </rPr>
      <t xml:space="preserve">TP </t>
    </r>
    <r>
      <rPr>
        <sz val="6"/>
        <color rgb="FF000000"/>
        <rFont val="Arial"/>
        <family val="2"/>
      </rPr>
      <t xml:space="preserve">                                     TP</t>
    </r>
  </si>
  <si>
    <t xml:space="preserve">Ranking Points   </t>
  </si>
  <si>
    <t>SV</t>
  </si>
  <si>
    <r>
      <rPr>
        <b/>
        <sz val="6"/>
        <color indexed="30"/>
        <rFont val="Times New Roman"/>
        <family val="1"/>
      </rPr>
      <t>Total</t>
    </r>
    <r>
      <rPr>
        <b/>
        <sz val="6"/>
        <color rgb="FF000000"/>
        <rFont val="Arial"/>
        <family val="2"/>
      </rPr>
      <t xml:space="preserve">  Summe</t>
    </r>
  </si>
  <si>
    <t xml:space="preserve">Team Points   </t>
  </si>
  <si>
    <t xml:space="preserve">Set Points   </t>
  </si>
  <si>
    <t xml:space="preserve">1st Sudden Victory Pins   </t>
  </si>
  <si>
    <t xml:space="preserve">2nd Sudden Victory Pins   </t>
  </si>
  <si>
    <r>
      <rPr>
        <sz val="6"/>
        <color indexed="30"/>
        <rFont val="Times New Roman"/>
        <family val="1"/>
      </rPr>
      <t>(Team Captain)</t>
    </r>
    <r>
      <rPr>
        <sz val="6"/>
        <color rgb="FF000000"/>
        <rFont val="Arial"/>
        <family val="2"/>
      </rPr>
      <t xml:space="preserve"> (Mannschaftsleiter)</t>
    </r>
  </si>
  <si>
    <t xml:space="preserve">3rd Sudden Victory Pins   </t>
  </si>
  <si>
    <t xml:space="preserve">4th Sudden Victory Pins   </t>
  </si>
  <si>
    <r>
      <rPr>
        <b/>
        <sz val="6"/>
        <color indexed="30"/>
        <rFont val="Times New Roman"/>
        <family val="1"/>
      </rPr>
      <t>Remarks</t>
    </r>
    <r>
      <rPr>
        <b/>
        <sz val="6"/>
        <color rgb="FF000000"/>
        <rFont val="Arial"/>
        <family val="2"/>
      </rPr>
      <t xml:space="preserve">   Bemerkungen:</t>
    </r>
  </si>
  <si>
    <t xml:space="preserve">5th Sudden Victory Pins   </t>
  </si>
  <si>
    <t>go on with 1st SV</t>
  </si>
  <si>
    <t>6th SV</t>
  </si>
  <si>
    <r>
      <rPr>
        <sz val="7"/>
        <color indexed="30"/>
        <rFont val="Times New Roman"/>
        <family val="1"/>
      </rPr>
      <t>Referee, Pass Number</t>
    </r>
    <r>
      <rPr>
        <sz val="7"/>
        <color rgb="FF000000"/>
        <rFont val="Arial"/>
        <family val="2"/>
      </rPr>
      <t xml:space="preserve"> Schiedsrichter, Pass-Nr.</t>
    </r>
  </si>
  <si>
    <r>
      <rPr>
        <sz val="7"/>
        <color rgb="FF000000"/>
        <rFont val="Arial"/>
        <family val="2"/>
      </rPr>
      <t xml:space="preserve">Head </t>
    </r>
    <r>
      <rPr>
        <sz val="7"/>
        <color indexed="30"/>
        <rFont val="Times New Roman"/>
        <family val="1"/>
      </rPr>
      <t>Referee, Pass Number</t>
    </r>
    <r>
      <rPr>
        <sz val="7"/>
        <color rgb="FF000000"/>
        <rFont val="Arial"/>
        <family val="2"/>
      </rPr>
      <t xml:space="preserve">    Hauptschiedsrichter, Pass-Nr.</t>
    </r>
  </si>
  <si>
    <t>informatory</t>
  </si>
  <si>
    <t>RP =  Ranking points    TP = Team points    SP = Set points</t>
  </si>
  <si>
    <t>RP erstes Spiel</t>
  </si>
  <si>
    <r>
      <rPr>
        <b/>
        <sz val="12"/>
        <color rgb="FF000000"/>
        <rFont val="Arial"/>
        <family val="2"/>
      </rPr>
      <t xml:space="preserve">Registrierung für den Wettbewerb / </t>
    </r>
    <r>
      <rPr>
        <b/>
        <sz val="12"/>
        <color indexed="30"/>
        <rFont val="Times New Roman"/>
        <family val="1"/>
      </rPr>
      <t xml:space="preserve">Registration of Score </t>
    </r>
  </si>
  <si>
    <r>
      <rPr>
        <sz val="7"/>
        <color rgb="FF000000"/>
        <rFont val="Arial"/>
        <family val="2"/>
      </rPr>
      <t xml:space="preserve">Bitte alle gelben Felder ausfüllen! / </t>
    </r>
    <r>
      <rPr>
        <sz val="7"/>
        <color indexed="30"/>
        <rFont val="Times New Roman"/>
        <family val="1"/>
      </rPr>
      <t>please only fill in the yellow boxes</t>
    </r>
  </si>
  <si>
    <t>MP erstes Spiel</t>
  </si>
  <si>
    <t xml:space="preserve"> Home Team</t>
  </si>
  <si>
    <t>Guest Team</t>
  </si>
  <si>
    <t>SP erstes Spiel</t>
  </si>
  <si>
    <t>Familienname, Vorname / NBC-ID-Nr. / Geb.-Datum</t>
  </si>
  <si>
    <t>Bahn</t>
  </si>
  <si>
    <t>Volle</t>
  </si>
  <si>
    <t>Abräu- men</t>
  </si>
  <si>
    <t>Fehlw.</t>
  </si>
  <si>
    <t>Gesamt</t>
  </si>
  <si>
    <t>Family name, First name, NBC-ID, birthday</t>
  </si>
  <si>
    <t>lane</t>
  </si>
  <si>
    <t>all</t>
  </si>
  <si>
    <t>clear off</t>
  </si>
  <si>
    <t>fault</t>
  </si>
  <si>
    <t>total</t>
  </si>
  <si>
    <r>
      <rPr>
        <sz val="7"/>
        <color rgb="FF000000"/>
        <rFont val="Arial"/>
        <family val="2"/>
      </rPr>
      <t xml:space="preserve">Ort / </t>
    </r>
    <r>
      <rPr>
        <sz val="7"/>
        <color indexed="30"/>
        <rFont val="Times New Roman"/>
        <family val="1"/>
      </rPr>
      <t>city</t>
    </r>
    <r>
      <rPr>
        <sz val="7"/>
        <color rgb="FF000000"/>
        <rFont val="Arial"/>
        <family val="2"/>
      </rPr>
      <t xml:space="preserve">: </t>
    </r>
  </si>
  <si>
    <r>
      <rPr>
        <sz val="7"/>
        <color rgb="FF0070C0"/>
        <rFont val="Arial"/>
        <family val="2"/>
      </rPr>
      <t>Damen</t>
    </r>
    <r>
      <rPr>
        <sz val="7"/>
        <color indexed="30"/>
        <rFont val="Times New Roman"/>
        <family val="1"/>
      </rPr>
      <t xml:space="preserve"> / Women: </t>
    </r>
  </si>
  <si>
    <t/>
  </si>
  <si>
    <r>
      <rPr>
        <sz val="7"/>
        <color rgb="FF000000"/>
        <rFont val="Arial"/>
        <family val="2"/>
      </rPr>
      <t>Kegelbahn /</t>
    </r>
    <r>
      <rPr>
        <sz val="7"/>
        <color indexed="30"/>
        <rFont val="Times New Roman"/>
        <family val="1"/>
      </rPr>
      <t xml:space="preserve"> bowling hall</t>
    </r>
    <r>
      <rPr>
        <sz val="7"/>
        <color rgb="FF000000"/>
        <rFont val="Arial"/>
        <family val="2"/>
      </rPr>
      <t xml:space="preserve">: </t>
    </r>
  </si>
  <si>
    <r>
      <rPr>
        <sz val="7"/>
        <color rgb="FF0070C0"/>
        <rFont val="Arial"/>
        <family val="2"/>
      </rPr>
      <t>Herren</t>
    </r>
    <r>
      <rPr>
        <sz val="7"/>
        <color indexed="30"/>
        <rFont val="Times New Roman"/>
        <family val="1"/>
      </rPr>
      <t xml:space="preserve"> / Men: </t>
    </r>
  </si>
  <si>
    <r>
      <rPr>
        <sz val="7"/>
        <color rgb="FF000000"/>
        <rFont val="Arial"/>
        <family val="2"/>
      </rPr>
      <t xml:space="preserve">1. Ersatzspieler / </t>
    </r>
    <r>
      <rPr>
        <sz val="7"/>
        <color indexed="30"/>
        <rFont val="Times New Roman"/>
        <family val="1"/>
      </rPr>
      <t>1. exchanged player</t>
    </r>
  </si>
  <si>
    <r>
      <rPr>
        <sz val="7"/>
        <color rgb="FF000000"/>
        <rFont val="Arial"/>
        <family val="2"/>
      </rPr>
      <t>Land /</t>
    </r>
    <r>
      <rPr>
        <sz val="7"/>
        <color indexed="30"/>
        <rFont val="Times New Roman"/>
        <family val="1"/>
      </rPr>
      <t xml:space="preserve"> nation</t>
    </r>
    <r>
      <rPr>
        <sz val="7"/>
        <color rgb="FF000000"/>
        <rFont val="Arial"/>
        <family val="2"/>
      </rPr>
      <t xml:space="preserve">: </t>
    </r>
  </si>
  <si>
    <t>U23</t>
  </si>
  <si>
    <r>
      <rPr>
        <sz val="7"/>
        <color rgb="FF0070C0"/>
        <rFont val="Arial"/>
        <family val="2"/>
      </rPr>
      <t>am</t>
    </r>
    <r>
      <rPr>
        <sz val="7"/>
        <color indexed="30"/>
        <rFont val="Times New Roman"/>
        <family val="1"/>
      </rPr>
      <t xml:space="preserve"> / at: </t>
    </r>
  </si>
  <si>
    <r>
      <rPr>
        <sz val="7"/>
        <color rgb="FF000000"/>
        <rFont val="Arial"/>
        <family val="2"/>
      </rPr>
      <t>von /</t>
    </r>
    <r>
      <rPr>
        <sz val="7"/>
        <color indexed="30"/>
        <rFont val="Times New Roman"/>
        <family val="1"/>
      </rPr>
      <t xml:space="preserve"> from</t>
    </r>
    <r>
      <rPr>
        <sz val="7"/>
        <color rgb="FF000000"/>
        <rFont val="Arial"/>
        <family val="2"/>
      </rPr>
      <t xml:space="preserve">: </t>
    </r>
  </si>
  <si>
    <t>U18</t>
  </si>
  <si>
    <r>
      <rPr>
        <sz val="7"/>
        <color rgb="FF000000"/>
        <rFont val="Arial"/>
        <family val="2"/>
      </rPr>
      <t xml:space="preserve">weiblich / </t>
    </r>
    <r>
      <rPr>
        <sz val="7"/>
        <color indexed="30"/>
        <rFont val="Times New Roman"/>
        <family val="1"/>
      </rPr>
      <t>female</t>
    </r>
  </si>
  <si>
    <r>
      <rPr>
        <sz val="7"/>
        <color rgb="FF000000"/>
        <rFont val="Arial"/>
        <family val="2"/>
      </rPr>
      <t xml:space="preserve">2. Ersatzspieler / </t>
    </r>
    <r>
      <rPr>
        <sz val="7"/>
        <color indexed="30"/>
        <rFont val="Times New Roman"/>
        <family val="1"/>
      </rPr>
      <t>2. exchanged player</t>
    </r>
  </si>
  <si>
    <r>
      <rPr>
        <sz val="7"/>
        <color rgb="FF000000"/>
        <rFont val="Arial"/>
        <family val="2"/>
      </rPr>
      <t>bis /</t>
    </r>
    <r>
      <rPr>
        <sz val="7"/>
        <color indexed="30"/>
        <rFont val="Times New Roman"/>
        <family val="1"/>
      </rPr>
      <t xml:space="preserve"> till</t>
    </r>
    <r>
      <rPr>
        <sz val="7"/>
        <color rgb="FF000000"/>
        <rFont val="Arial"/>
        <family val="2"/>
      </rPr>
      <t xml:space="preserve">: </t>
    </r>
  </si>
  <si>
    <r>
      <rPr>
        <sz val="7"/>
        <color rgb="FF000000"/>
        <rFont val="Arial"/>
        <family val="2"/>
      </rPr>
      <t xml:space="preserve">männlich / </t>
    </r>
    <r>
      <rPr>
        <sz val="7"/>
        <color indexed="30"/>
        <rFont val="Times New Roman"/>
        <family val="1"/>
      </rPr>
      <t>male</t>
    </r>
  </si>
  <si>
    <r>
      <rPr>
        <sz val="7"/>
        <color rgb="FF0070C0"/>
        <rFont val="Arial"/>
        <family val="2"/>
      </rPr>
      <t>Schiedsrichter, Pass-Nr.</t>
    </r>
    <r>
      <rPr>
        <sz val="7"/>
        <color indexed="30"/>
        <rFont val="Times New Roman"/>
        <family val="1"/>
      </rPr>
      <t xml:space="preserve"> / Referee, Pass Number </t>
    </r>
  </si>
  <si>
    <r>
      <rPr>
        <sz val="7"/>
        <color rgb="FF000000"/>
        <rFont val="Arial"/>
        <family val="2"/>
      </rPr>
      <t xml:space="preserve">Hauptschiedsrichter, Pass-Nr. / </t>
    </r>
    <r>
      <rPr>
        <sz val="7"/>
        <color indexed="30"/>
        <rFont val="Times New Roman"/>
        <family val="1"/>
      </rPr>
      <t xml:space="preserve">Head Referee, Pass Number    </t>
    </r>
  </si>
  <si>
    <r>
      <rPr>
        <sz val="7"/>
        <color indexed="30"/>
        <rFont val="Times New Roman"/>
        <family val="1"/>
      </rPr>
      <t>Remarks</t>
    </r>
    <r>
      <rPr>
        <sz val="7"/>
        <color rgb="FF000000"/>
        <rFont val="Arial"/>
        <family val="2"/>
      </rPr>
      <t xml:space="preserve">   Bemerkungen:</t>
    </r>
  </si>
  <si>
    <t>SV 1</t>
  </si>
  <si>
    <t>SV 2</t>
  </si>
  <si>
    <t>SV 3</t>
  </si>
  <si>
    <t>SV 4</t>
  </si>
  <si>
    <t>SV 5</t>
  </si>
  <si>
    <r>
      <rPr>
        <sz val="7"/>
        <color rgb="FF000000"/>
        <rFont val="Arial"/>
        <family val="2"/>
      </rPr>
      <t xml:space="preserve">Bemerkungen / </t>
    </r>
    <r>
      <rPr>
        <sz val="7"/>
        <color indexed="30"/>
        <rFont val="Times New Roman"/>
        <family val="1"/>
      </rPr>
      <t xml:space="preserve">Remarks </t>
    </r>
  </si>
  <si>
    <t>Version 4.21 - 01.10.2008 mit Anzahl Punkten - KORREKTUR 05.11.2013</t>
  </si>
  <si>
    <r>
      <rPr>
        <sz val="7"/>
        <color rgb="FF0070C0"/>
        <rFont val="Times New Roman"/>
        <family val="1"/>
      </rPr>
      <t>Version 4.21 - 01.10.</t>
    </r>
    <r>
      <rPr>
        <sz val="7"/>
        <color indexed="30"/>
        <rFont val="Times New Roman"/>
        <family val="1"/>
      </rPr>
      <t>2008 with score of points - correction 05.11.2013</t>
    </r>
  </si>
  <si>
    <t>Hinweise für den Spielbericht</t>
  </si>
  <si>
    <t>DIRECTIONS to fill in the  MATCH REPORT</t>
  </si>
  <si>
    <t>1.)</t>
  </si>
  <si>
    <t>Es sind die gelben Felder ALLE auszufüllen</t>
  </si>
  <si>
    <t>There are the yellow fields to fill ALL</t>
  </si>
  <si>
    <t>2.)</t>
  </si>
  <si>
    <r>
      <rPr>
        <sz val="8"/>
        <color rgb="FF000000"/>
        <rFont val="Arial"/>
        <family val="2"/>
      </rPr>
      <t xml:space="preserve">Bei Länderspiel, Klubspiel oder CL-Spiel ist  </t>
    </r>
    <r>
      <rPr>
        <sz val="8"/>
        <color indexed="10"/>
        <rFont val="Arial"/>
        <family val="2"/>
      </rPr>
      <t>x</t>
    </r>
    <r>
      <rPr>
        <sz val="8"/>
        <color rgb="FF000000"/>
        <rFont val="Arial"/>
        <family val="2"/>
      </rPr>
      <t xml:space="preserve">  einzusetzen</t>
    </r>
  </si>
  <si>
    <t>If it is a International Match, you must fill in  x.</t>
  </si>
  <si>
    <t>3.)</t>
  </si>
  <si>
    <r>
      <rPr>
        <sz val="8"/>
        <color rgb="FF000000"/>
        <rFont val="Arial"/>
        <family val="2"/>
      </rPr>
      <t xml:space="preserve">Bei Wettbewerbern, die nur mit einem Spiel entschieden werden und deshalb Sudden Victory zu spielen ist, ist  oben im entsprechenden Feld   </t>
    </r>
    <r>
      <rPr>
        <sz val="8"/>
        <color indexed="10"/>
        <rFont val="Arial"/>
        <family val="2"/>
      </rPr>
      <t>x</t>
    </r>
    <r>
      <rPr>
        <sz val="8"/>
        <color rgb="FF000000"/>
        <rFont val="Arial"/>
        <family val="2"/>
      </rPr>
      <t xml:space="preserve">   einzusetzen.</t>
    </r>
  </si>
  <si>
    <t>By all international competitions are not fill in the pass-numbers of the pass of players, but fill in the NBC-ID-Numbers in the box NBC-ID.</t>
  </si>
  <si>
    <t>4.)</t>
  </si>
  <si>
    <r>
      <rPr>
        <sz val="8"/>
        <color rgb="FF000000"/>
        <rFont val="Arial"/>
        <family val="2"/>
      </rPr>
      <t xml:space="preserve">Bei CL-Hinspielen ist das  </t>
    </r>
    <r>
      <rPr>
        <b/>
        <sz val="8"/>
        <color indexed="10"/>
        <rFont val="Arial"/>
        <family val="2"/>
      </rPr>
      <t>X</t>
    </r>
    <r>
      <rPr>
        <sz val="8"/>
        <color rgb="FF000000"/>
        <rFont val="Arial"/>
        <family val="2"/>
      </rPr>
      <t xml:space="preserve">  von Ziffer 2 nicht einzusetzen, da kein Sudden Victory gespielt wird.</t>
    </r>
  </si>
  <si>
    <r>
      <rPr>
        <sz val="8"/>
        <color rgb="FF0070C0"/>
        <rFont val="Times New Roman"/>
        <family val="1"/>
      </rPr>
      <t xml:space="preserve">By CL First Matches don't fill in </t>
    </r>
    <r>
      <rPr>
        <b/>
        <sz val="8"/>
        <color indexed="10"/>
        <rFont val="Times New Roman"/>
        <family val="1"/>
      </rPr>
      <t>X</t>
    </r>
    <r>
      <rPr>
        <sz val="8"/>
        <color indexed="30"/>
        <rFont val="Times New Roman"/>
        <family val="1"/>
      </rPr>
      <t xml:space="preserve"> , because it don't get played Sudden Victory</t>
    </r>
  </si>
  <si>
    <t>5.)</t>
  </si>
  <si>
    <r>
      <rPr>
        <sz val="8"/>
        <color rgb="FF000000"/>
        <rFont val="Arial"/>
        <family val="2"/>
      </rPr>
      <t xml:space="preserve">Bei CL-Rückspielen ist   </t>
    </r>
    <r>
      <rPr>
        <b/>
        <sz val="8"/>
        <color indexed="10"/>
        <rFont val="Arial"/>
        <family val="2"/>
      </rPr>
      <t>X</t>
    </r>
    <r>
      <rPr>
        <sz val="8"/>
        <color rgb="FF000000"/>
        <rFont val="Arial"/>
        <family val="2"/>
      </rPr>
      <t xml:space="preserve">   im Feld "mit Sudden Victory bei 2 Spielen" einzugeben. Da die Möglichkeit besteht, daß zum Schluß für das Weiterkommen ein Sudden Victory zu spielen ist. </t>
    </r>
  </si>
  <si>
    <r>
      <rPr>
        <sz val="8"/>
        <color rgb="FF0070C0"/>
        <rFont val="Times New Roman"/>
        <family val="1"/>
      </rPr>
      <t>By CL Return Matches please fill in</t>
    </r>
    <r>
      <rPr>
        <sz val="8"/>
        <color indexed="10"/>
        <rFont val="Arial"/>
        <family val="2"/>
      </rPr>
      <t xml:space="preserve"> </t>
    </r>
    <r>
      <rPr>
        <b/>
        <sz val="8"/>
        <color indexed="10"/>
        <rFont val="Times New Roman"/>
        <family val="1"/>
      </rPr>
      <t>X</t>
    </r>
    <r>
      <rPr>
        <sz val="8"/>
        <color indexed="10"/>
        <rFont val="Arial"/>
        <family val="2"/>
      </rPr>
      <t xml:space="preserve"> </t>
    </r>
    <r>
      <rPr>
        <sz val="8"/>
        <color indexed="30"/>
        <rFont val="Arial"/>
        <family val="2"/>
      </rPr>
      <t>in the box "with Sudden Victory by 2 matches". It is possible, that at the end it is to play Sudden Victory for qualification to the next round.</t>
    </r>
  </si>
  <si>
    <t>6.)</t>
  </si>
  <si>
    <r>
      <rPr>
        <sz val="8"/>
        <color rgb="FF000000"/>
        <rFont val="Arial"/>
        <family val="2"/>
      </rPr>
      <t xml:space="preserve">Im Falle von 5. (CL-Rückspiel) sind deshalb die </t>
    </r>
    <r>
      <rPr>
        <b/>
        <sz val="8"/>
        <color indexed="10"/>
        <rFont val="Arial"/>
        <family val="2"/>
      </rPr>
      <t>gelben Felder</t>
    </r>
    <r>
      <rPr>
        <sz val="8"/>
        <color rgb="FF000000"/>
        <rFont val="Arial"/>
        <family val="2"/>
      </rPr>
      <t xml:space="preserve"> bei der Summierung des Mannschaftsergebnisses auszufüllen. Es sind die TP, MP und SP aus dem 1. Spiel (Hinspiel) zu übernehmen.</t>
    </r>
  </si>
  <si>
    <r>
      <rPr>
        <sz val="8"/>
        <color rgb="FF0070C0"/>
        <rFont val="Times New Roman"/>
        <family val="1"/>
      </rPr>
      <t>Is the match a CL Return Match (5</t>
    </r>
    <r>
      <rPr>
        <vertAlign val="superscript"/>
        <sz val="8"/>
        <color indexed="30"/>
        <rFont val="Times New Roman"/>
        <family val="1"/>
      </rPr>
      <t>th</t>
    </r>
    <r>
      <rPr>
        <sz val="8"/>
        <color indexed="30"/>
        <rFont val="Times New Roman"/>
        <family val="1"/>
      </rPr>
      <t>) you also must fill in the</t>
    </r>
    <r>
      <rPr>
        <sz val="8"/>
        <color indexed="10"/>
        <rFont val="Arial"/>
        <family val="2"/>
      </rPr>
      <t xml:space="preserve"> </t>
    </r>
    <r>
      <rPr>
        <b/>
        <sz val="8"/>
        <color indexed="10"/>
        <rFont val="Times New Roman"/>
        <family val="1"/>
      </rPr>
      <t>yellow boxes</t>
    </r>
    <r>
      <rPr>
        <sz val="8"/>
        <color indexed="10"/>
        <rFont val="Arial"/>
        <family val="2"/>
      </rPr>
      <t xml:space="preserve"> </t>
    </r>
    <r>
      <rPr>
        <sz val="8"/>
        <color indexed="30"/>
        <rFont val="Arial"/>
        <family val="2"/>
      </rPr>
      <t>by the TOTAL of the TEAM RESULT. You must write in the box  TP, MP and SP from the 1st match.</t>
    </r>
  </si>
  <si>
    <t>7.)</t>
  </si>
  <si>
    <r>
      <rPr>
        <sz val="8"/>
        <color rgb="FF000000"/>
        <rFont val="Arial"/>
        <family val="2"/>
      </rPr>
      <t xml:space="preserve">Bei allen internationalen Wettbewerben sind nicht die Paßnummern der Spielerpässe, sondern die </t>
    </r>
    <r>
      <rPr>
        <b/>
        <sz val="8"/>
        <color indexed="10"/>
        <rFont val="Arial"/>
        <family val="2"/>
      </rPr>
      <t>NBC-ID-Nummern</t>
    </r>
    <r>
      <rPr>
        <sz val="8"/>
        <color rgb="FF000000"/>
        <rFont val="Arial"/>
        <family val="2"/>
      </rPr>
      <t xml:space="preserve"> in das </t>
    </r>
    <r>
      <rPr>
        <sz val="8"/>
        <color indexed="10"/>
        <rFont val="Arial"/>
        <family val="2"/>
      </rPr>
      <t xml:space="preserve">Feld </t>
    </r>
    <r>
      <rPr>
        <b/>
        <sz val="8"/>
        <color indexed="10"/>
        <rFont val="Arial"/>
        <family val="2"/>
      </rPr>
      <t>NBC-ID</t>
    </r>
    <r>
      <rPr>
        <sz val="8"/>
        <color rgb="FF000000"/>
        <rFont val="Arial"/>
        <family val="2"/>
      </rPr>
      <t xml:space="preserve"> einzutragen. Soweit diese NBC-ID-Nummer nicht bekannt ist, bleibt das Feld frei.</t>
    </r>
  </si>
  <si>
    <r>
      <rPr>
        <sz val="8"/>
        <color rgb="FF0070C0"/>
        <rFont val="Times New Roman"/>
        <family val="1"/>
      </rPr>
      <t xml:space="preserve">By all international competitions are not fill in the pass-numbers of the pass of players, but fill in the </t>
    </r>
    <r>
      <rPr>
        <b/>
        <sz val="8"/>
        <color indexed="10"/>
        <rFont val="Times New Roman"/>
        <family val="1"/>
      </rPr>
      <t>NBC-ID-Numbers</t>
    </r>
    <r>
      <rPr>
        <b/>
        <sz val="8"/>
        <color rgb="FF0070C0"/>
        <rFont val="Times New Roman"/>
        <family val="1"/>
      </rPr>
      <t xml:space="preserve"> </t>
    </r>
    <r>
      <rPr>
        <sz val="8"/>
        <color indexed="30"/>
        <rFont val="Times New Roman"/>
        <family val="1"/>
      </rPr>
      <t>in the box</t>
    </r>
    <r>
      <rPr>
        <b/>
        <sz val="8"/>
        <color indexed="30"/>
        <rFont val="Times New Roman"/>
        <family val="1"/>
      </rPr>
      <t xml:space="preserve"> </t>
    </r>
    <r>
      <rPr>
        <b/>
        <sz val="8"/>
        <color indexed="10"/>
        <rFont val="Times New Roman"/>
        <family val="1"/>
      </rPr>
      <t>NBC-ID</t>
    </r>
    <r>
      <rPr>
        <sz val="8"/>
        <color rgb="FF0070C0"/>
        <rFont val="Times New Roman"/>
        <family val="1"/>
      </rPr>
      <t>.</t>
    </r>
  </si>
  <si>
    <t>8.)</t>
  </si>
  <si>
    <r>
      <rPr>
        <sz val="8"/>
        <color rgb="FF000000"/>
        <rFont val="Arial"/>
        <family val="2"/>
      </rPr>
      <t xml:space="preserve">Das Geburtsdatum der Spieler und Spielerinnen ist voll auszuschreiben  </t>
    </r>
    <r>
      <rPr>
        <b/>
        <sz val="8"/>
        <color indexed="10"/>
        <rFont val="Arial"/>
        <family val="2"/>
      </rPr>
      <t>TT.MM.JJJJ</t>
    </r>
  </si>
  <si>
    <r>
      <rPr>
        <sz val="8"/>
        <color rgb="FF0070C0"/>
        <rFont val="Times New Roman"/>
        <family val="1"/>
      </rPr>
      <t xml:space="preserve">Tue date of birthday of the players is wirte in full  </t>
    </r>
    <r>
      <rPr>
        <b/>
        <sz val="8"/>
        <color indexed="10"/>
        <rFont val="Times New Roman"/>
        <family val="1"/>
      </rPr>
      <t>TT.MM.JJJJ</t>
    </r>
  </si>
  <si>
    <t>9.)</t>
  </si>
  <si>
    <t>Es sind Spielberichte über 4-Spielbahnen, 6-Spielbahnen, 8-Spielbahnen, U18 und Streifenzettel in den Registern abrufbar</t>
  </si>
  <si>
    <t>There are reports of game 4-lanes, 6 lanes, 8 lanes, U18, and stripes paper available in the registers</t>
  </si>
  <si>
    <t>Bahnennachweis</t>
  </si>
  <si>
    <t>lane detection</t>
  </si>
  <si>
    <t>starting-number</t>
  </si>
  <si>
    <t>NBC-ID</t>
  </si>
  <si>
    <t>nation</t>
  </si>
  <si>
    <t>match-number</t>
  </si>
  <si>
    <t>home/guest</t>
  </si>
  <si>
    <t>H</t>
  </si>
  <si>
    <t>6 Bahnen</t>
  </si>
  <si>
    <t>bitte zutreffendes ankreuzen</t>
  </si>
  <si>
    <t>Start-Nr.</t>
  </si>
  <si>
    <t>Nation</t>
  </si>
  <si>
    <t>Spiel-Nr.</t>
  </si>
  <si>
    <t>Heim/Gast</t>
  </si>
  <si>
    <t>Please tick as appropriate</t>
  </si>
  <si>
    <t>Women</t>
  </si>
  <si>
    <t>Men</t>
  </si>
  <si>
    <t>Surname, First name</t>
  </si>
  <si>
    <t>Club</t>
  </si>
  <si>
    <t>Damen</t>
  </si>
  <si>
    <t>Herren</t>
  </si>
  <si>
    <t>Name, Vorname</t>
  </si>
  <si>
    <t>Klub</t>
  </si>
  <si>
    <t>pins</t>
  </si>
  <si>
    <t>sudden victory</t>
  </si>
  <si>
    <t>set points</t>
  </si>
  <si>
    <t>Kegel</t>
  </si>
  <si>
    <t>Sudden Victory</t>
  </si>
  <si>
    <t>Satzpunkte</t>
  </si>
  <si>
    <r>
      <rPr>
        <sz val="7"/>
        <color rgb="FF0070C0"/>
        <rFont val="Times New Roman"/>
        <family val="1"/>
      </rPr>
      <t>1</t>
    </r>
    <r>
      <rPr>
        <vertAlign val="superscript"/>
        <sz val="7"/>
        <color indexed="30"/>
        <rFont val="Times New Roman"/>
        <family val="1"/>
      </rPr>
      <t>st</t>
    </r>
  </si>
  <si>
    <r>
      <rPr>
        <sz val="7"/>
        <color rgb="FF0070C0"/>
        <rFont val="Times New Roman"/>
        <family val="1"/>
      </rPr>
      <t>2</t>
    </r>
    <r>
      <rPr>
        <vertAlign val="superscript"/>
        <sz val="7"/>
        <color indexed="30"/>
        <rFont val="Times New Roman"/>
        <family val="1"/>
      </rPr>
      <t>nd</t>
    </r>
  </si>
  <si>
    <r>
      <rPr>
        <sz val="7"/>
        <color rgb="FF0070C0"/>
        <rFont val="Times New Roman"/>
        <family val="1"/>
      </rPr>
      <t>3</t>
    </r>
    <r>
      <rPr>
        <vertAlign val="superscript"/>
        <sz val="7"/>
        <color indexed="30"/>
        <rFont val="Times New Roman"/>
        <family val="1"/>
      </rPr>
      <t>rd</t>
    </r>
  </si>
  <si>
    <r>
      <rPr>
        <sz val="7"/>
        <color rgb="FF0070C0"/>
        <rFont val="Times New Roman"/>
        <family val="1"/>
      </rPr>
      <t>4</t>
    </r>
    <r>
      <rPr>
        <vertAlign val="superscript"/>
        <sz val="7"/>
        <color indexed="30"/>
        <rFont val="Times New Roman"/>
        <family val="1"/>
      </rPr>
      <t>th</t>
    </r>
  </si>
  <si>
    <r>
      <rPr>
        <sz val="7"/>
        <color rgb="FF0070C0"/>
        <rFont val="Times New Roman"/>
        <family val="1"/>
      </rPr>
      <t>5</t>
    </r>
    <r>
      <rPr>
        <vertAlign val="superscript"/>
        <sz val="7"/>
        <color indexed="30"/>
        <rFont val="Times New Roman"/>
        <family val="1"/>
      </rPr>
      <t>th</t>
    </r>
  </si>
  <si>
    <t>sv-match</t>
  </si>
  <si>
    <t>Abräumen</t>
  </si>
  <si>
    <t>Fehlwürfe</t>
  </si>
  <si>
    <t>1.</t>
  </si>
  <si>
    <t>2.</t>
  </si>
  <si>
    <t>3.</t>
  </si>
  <si>
    <t>4.</t>
  </si>
  <si>
    <t>5.</t>
  </si>
  <si>
    <t>SV-Spiel</t>
  </si>
  <si>
    <r>
      <rPr>
        <sz val="7"/>
        <color rgb="FF0070C0"/>
        <rFont val="Times New Roman"/>
        <family val="1"/>
      </rPr>
      <t>1</t>
    </r>
    <r>
      <rPr>
        <vertAlign val="superscript"/>
        <sz val="7"/>
        <color indexed="30"/>
        <rFont val="Times New Roman"/>
        <family val="1"/>
      </rPr>
      <t>st</t>
    </r>
    <r>
      <rPr>
        <sz val="7"/>
        <color indexed="30"/>
        <rFont val="Times New Roman"/>
        <family val="1"/>
      </rPr>
      <t xml:space="preserve"> ball</t>
    </r>
  </si>
  <si>
    <t>1. Wurf</t>
  </si>
  <si>
    <r>
      <rPr>
        <sz val="7"/>
        <color rgb="FF0070C0"/>
        <rFont val="Times New Roman"/>
        <family val="1"/>
      </rPr>
      <t>2</t>
    </r>
    <r>
      <rPr>
        <vertAlign val="superscript"/>
        <sz val="7"/>
        <color indexed="30"/>
        <rFont val="Times New Roman"/>
        <family val="1"/>
      </rPr>
      <t>nd</t>
    </r>
    <r>
      <rPr>
        <sz val="7"/>
        <color indexed="30"/>
        <rFont val="Times New Roman"/>
        <family val="1"/>
      </rPr>
      <t xml:space="preserve"> ball</t>
    </r>
  </si>
  <si>
    <t>2. Wurf</t>
  </si>
  <si>
    <t>note</t>
  </si>
  <si>
    <r>
      <rPr>
        <sz val="7"/>
        <color rgb="FF0070C0"/>
        <rFont val="Times New Roman"/>
        <family val="1"/>
      </rPr>
      <t>3</t>
    </r>
    <r>
      <rPr>
        <vertAlign val="superscript"/>
        <sz val="7"/>
        <color indexed="30"/>
        <rFont val="Times New Roman"/>
        <family val="1"/>
      </rPr>
      <t>rd</t>
    </r>
    <r>
      <rPr>
        <sz val="7"/>
        <color indexed="30"/>
        <rFont val="Times New Roman"/>
        <family val="1"/>
      </rPr>
      <t xml:space="preserve"> ball</t>
    </r>
  </si>
  <si>
    <t>Bemerkung</t>
  </si>
  <si>
    <t>3. Wurf</t>
  </si>
  <si>
    <t>next round because of more pins</t>
  </si>
  <si>
    <t>Nächste Runde mehr Kegel</t>
  </si>
  <si>
    <t>signature chief Referee</t>
  </si>
  <si>
    <t>signature sportswomen/sportsmen</t>
  </si>
  <si>
    <t>Surname and firstname coach of player</t>
  </si>
  <si>
    <t>Unterschrift Hauptschiedsrichter</t>
  </si>
  <si>
    <t>Unterschrift Spieler</t>
  </si>
  <si>
    <t>Name und Vorname des Trainers des Spielers</t>
  </si>
  <si>
    <t>G</t>
  </si>
  <si>
    <r>
      <rPr>
        <sz val="7"/>
        <color rgb="FF0070C0"/>
        <rFont val="Times New Roman"/>
        <family val="1"/>
      </rPr>
      <t>1</t>
    </r>
    <r>
      <rPr>
        <b/>
        <vertAlign val="superscript"/>
        <sz val="7"/>
        <color indexed="17"/>
        <rFont val="Times New Roman"/>
        <family val="1"/>
      </rPr>
      <t>st</t>
    </r>
  </si>
  <si>
    <r>
      <rPr>
        <sz val="7"/>
        <color rgb="FF0070C0"/>
        <rFont val="Times New Roman"/>
        <family val="1"/>
      </rPr>
      <t>2</t>
    </r>
    <r>
      <rPr>
        <b/>
        <vertAlign val="superscript"/>
        <sz val="7"/>
        <color indexed="17"/>
        <rFont val="Times New Roman"/>
        <family val="1"/>
      </rPr>
      <t>nd</t>
    </r>
  </si>
  <si>
    <r>
      <rPr>
        <sz val="7"/>
        <color rgb="FF0070C0"/>
        <rFont val="Times New Roman"/>
        <family val="1"/>
      </rPr>
      <t>3</t>
    </r>
    <r>
      <rPr>
        <b/>
        <vertAlign val="superscript"/>
        <sz val="7"/>
        <color indexed="17"/>
        <rFont val="Times New Roman"/>
        <family val="1"/>
      </rPr>
      <t>rd</t>
    </r>
  </si>
  <si>
    <r>
      <rPr>
        <sz val="7"/>
        <color rgb="FF0070C0"/>
        <rFont val="Times New Roman"/>
        <family val="1"/>
      </rPr>
      <t>4</t>
    </r>
    <r>
      <rPr>
        <b/>
        <vertAlign val="superscript"/>
        <sz val="7"/>
        <color indexed="17"/>
        <rFont val="Times New Roman"/>
        <family val="1"/>
      </rPr>
      <t>th</t>
    </r>
  </si>
  <si>
    <r>
      <rPr>
        <sz val="7"/>
        <color rgb="FF0070C0"/>
        <rFont val="Times New Roman"/>
        <family val="1"/>
      </rPr>
      <t>5</t>
    </r>
    <r>
      <rPr>
        <b/>
        <vertAlign val="superscript"/>
        <sz val="7"/>
        <color indexed="17"/>
        <rFont val="Times New Roman"/>
        <family val="1"/>
      </rPr>
      <t>th</t>
    </r>
  </si>
  <si>
    <r>
      <rPr>
        <sz val="7"/>
        <color rgb="FF0070C0"/>
        <rFont val="Times New Roman"/>
        <family val="1"/>
      </rPr>
      <t>1</t>
    </r>
    <r>
      <rPr>
        <b/>
        <vertAlign val="superscript"/>
        <sz val="7"/>
        <color indexed="17"/>
        <rFont val="Times New Roman"/>
        <family val="1"/>
      </rPr>
      <t>st</t>
    </r>
    <r>
      <rPr>
        <b/>
        <sz val="7"/>
        <color indexed="17"/>
        <rFont val="Times New Roman"/>
        <family val="1"/>
      </rPr>
      <t xml:space="preserve"> ball</t>
    </r>
  </si>
  <si>
    <r>
      <rPr>
        <sz val="7"/>
        <color rgb="FF0070C0"/>
        <rFont val="Times New Roman"/>
        <family val="1"/>
      </rPr>
      <t>2</t>
    </r>
    <r>
      <rPr>
        <b/>
        <vertAlign val="superscript"/>
        <sz val="7"/>
        <color indexed="17"/>
        <rFont val="Times New Roman"/>
        <family val="1"/>
      </rPr>
      <t>nd</t>
    </r>
    <r>
      <rPr>
        <b/>
        <sz val="7"/>
        <color indexed="17"/>
        <rFont val="Times New Roman"/>
        <family val="1"/>
      </rPr>
      <t xml:space="preserve"> ball</t>
    </r>
  </si>
  <si>
    <r>
      <rPr>
        <sz val="7"/>
        <color rgb="FF0070C0"/>
        <rFont val="Times New Roman"/>
        <family val="1"/>
      </rPr>
      <t>3</t>
    </r>
    <r>
      <rPr>
        <b/>
        <vertAlign val="superscript"/>
        <sz val="7"/>
        <color indexed="17"/>
        <rFont val="Times New Roman"/>
        <family val="1"/>
      </rPr>
      <t>rd</t>
    </r>
    <r>
      <rPr>
        <b/>
        <sz val="7"/>
        <color indexed="17"/>
        <rFont val="Times New Roman"/>
        <family val="1"/>
      </rPr>
      <t xml:space="preserve"> ball</t>
    </r>
  </si>
  <si>
    <t>3- Wurf</t>
  </si>
  <si>
    <t>HEIM</t>
  </si>
  <si>
    <t>GAST</t>
  </si>
  <si>
    <t>Version 4.21 - 01.10.2008 mit Anzahl Punkten - KORREKTUR 31.08.2011</t>
  </si>
  <si>
    <r>
      <rPr>
        <sz val="7"/>
        <color rgb="FF0070C0"/>
        <rFont val="Times New Roman"/>
        <family val="1"/>
      </rPr>
      <t>Version 4.21 - 1</t>
    </r>
    <r>
      <rPr>
        <vertAlign val="superscript"/>
        <sz val="7"/>
        <color indexed="30"/>
        <rFont val="Times New Roman"/>
        <family val="1"/>
      </rPr>
      <t>st</t>
    </r>
    <r>
      <rPr>
        <sz val="7"/>
        <color indexed="30"/>
        <rFont val="Times New Roman"/>
        <family val="1"/>
      </rPr>
      <t xml:space="preserve"> October 2008 with score of points - correction 31</t>
    </r>
    <r>
      <rPr>
        <vertAlign val="superscript"/>
        <sz val="7"/>
        <color indexed="30"/>
        <rFont val="Times New Roman"/>
        <family val="1"/>
      </rPr>
      <t>th</t>
    </r>
    <r>
      <rPr>
        <sz val="7"/>
        <color indexed="30"/>
        <rFont val="Times New Roman"/>
        <family val="1"/>
      </rPr>
      <t xml:space="preserve"> August 2011</t>
    </r>
  </si>
  <si>
    <r>
      <rPr>
        <sz val="8"/>
        <color rgb="FF000000"/>
        <rFont val="Arial"/>
        <family val="2"/>
      </rPr>
      <t xml:space="preserve">U18 </t>
    </r>
    <r>
      <rPr>
        <sz val="8"/>
        <color indexed="30"/>
        <rFont val="Times New Roman"/>
        <family val="1"/>
      </rPr>
      <t>female</t>
    </r>
    <r>
      <rPr>
        <sz val="8"/>
        <color rgb="FF000000"/>
        <rFont val="Arial"/>
        <family val="2"/>
      </rPr>
      <t xml:space="preserve"> / weiblich</t>
    </r>
  </si>
  <si>
    <r>
      <rPr>
        <b/>
        <sz val="9"/>
        <color rgb="FF000000"/>
        <rFont val="Arial"/>
        <family val="2"/>
      </rPr>
      <t xml:space="preserve">U18 weiblich - </t>
    </r>
    <r>
      <rPr>
        <b/>
        <sz val="9"/>
        <color indexed="30"/>
        <rFont val="Times New Roman"/>
        <family val="1"/>
      </rPr>
      <t>female</t>
    </r>
  </si>
  <si>
    <r>
      <rPr>
        <sz val="8"/>
        <color rgb="FF000000"/>
        <rFont val="Arial"/>
        <family val="2"/>
      </rPr>
      <t xml:space="preserve">U18 </t>
    </r>
    <r>
      <rPr>
        <sz val="8"/>
        <color indexed="30"/>
        <rFont val="Times New Roman"/>
        <family val="1"/>
      </rPr>
      <t>male</t>
    </r>
    <r>
      <rPr>
        <sz val="8"/>
        <color rgb="FF000000"/>
        <rFont val="Arial"/>
        <family val="2"/>
      </rPr>
      <t xml:space="preserve"> / männlich</t>
    </r>
  </si>
  <si>
    <r>
      <rPr>
        <b/>
        <sz val="9"/>
        <color rgb="FF000000"/>
        <rFont val="Arial"/>
        <family val="2"/>
      </rPr>
      <t xml:space="preserve">U18 männlich - </t>
    </r>
    <r>
      <rPr>
        <b/>
        <sz val="9"/>
        <color indexed="30"/>
        <rFont val="Times New Roman"/>
        <family val="1"/>
      </rPr>
      <t>male</t>
    </r>
  </si>
  <si>
    <t>Version 4.21 - 01.10.2008 mit Anzahl Punkten - U18 - KORREKTUR 31.08.2011</t>
  </si>
  <si>
    <t>Version 4.21 - 1st October 2008 with score of points - U18 - correction 31th August 2011</t>
  </si>
  <si>
    <r>
      <rPr>
        <b/>
        <sz val="8"/>
        <color rgb="FF000000"/>
        <rFont val="Arial"/>
        <family val="2"/>
      </rPr>
      <t xml:space="preserve">U18 </t>
    </r>
    <r>
      <rPr>
        <b/>
        <sz val="8"/>
        <color indexed="30"/>
        <rFont val="Times New Roman"/>
        <family val="1"/>
      </rPr>
      <t>female</t>
    </r>
    <r>
      <rPr>
        <b/>
        <sz val="8"/>
        <color rgb="FF000000"/>
        <rFont val="Arial"/>
        <family val="2"/>
      </rPr>
      <t xml:space="preserve"> / weiblich</t>
    </r>
  </si>
  <si>
    <r>
      <rPr>
        <b/>
        <sz val="8"/>
        <color indexed="30"/>
        <rFont val="Times New Roman"/>
        <family val="1"/>
      </rPr>
      <t>total</t>
    </r>
    <r>
      <rPr>
        <b/>
        <sz val="8"/>
        <color rgb="FF000000"/>
        <rFont val="Arial"/>
        <family val="2"/>
      </rPr>
      <t xml:space="preserve"> / Summe U18 </t>
    </r>
    <r>
      <rPr>
        <b/>
        <sz val="8"/>
        <color indexed="30"/>
        <rFont val="Times New Roman"/>
        <family val="1"/>
      </rPr>
      <t>female</t>
    </r>
    <r>
      <rPr>
        <b/>
        <sz val="8"/>
        <color rgb="FF000000"/>
        <rFont val="Arial"/>
        <family val="2"/>
      </rPr>
      <t xml:space="preserve"> / weiblich</t>
    </r>
  </si>
  <si>
    <r>
      <rPr>
        <b/>
        <sz val="8"/>
        <color rgb="FF000000"/>
        <rFont val="Arial"/>
        <family val="2"/>
      </rPr>
      <t xml:space="preserve">U18 </t>
    </r>
    <r>
      <rPr>
        <b/>
        <sz val="8"/>
        <color indexed="30"/>
        <rFont val="Times New Roman"/>
        <family val="1"/>
      </rPr>
      <t>male</t>
    </r>
    <r>
      <rPr>
        <b/>
        <sz val="8"/>
        <color rgb="FF000000"/>
        <rFont val="Arial"/>
        <family val="2"/>
      </rPr>
      <t xml:space="preserve"> / männlich</t>
    </r>
  </si>
  <si>
    <r>
      <rPr>
        <b/>
        <sz val="8"/>
        <color indexed="30"/>
        <rFont val="Times New Roman"/>
        <family val="1"/>
      </rPr>
      <t>total</t>
    </r>
    <r>
      <rPr>
        <b/>
        <sz val="8"/>
        <color rgb="FF000000"/>
        <rFont val="Arial"/>
        <family val="2"/>
      </rPr>
      <t xml:space="preserve"> / Summe U18 </t>
    </r>
    <r>
      <rPr>
        <b/>
        <sz val="8"/>
        <color indexed="30"/>
        <rFont val="Times New Roman"/>
        <family val="1"/>
      </rPr>
      <t>male</t>
    </r>
    <r>
      <rPr>
        <b/>
        <sz val="8"/>
        <color rgb="FF000000"/>
        <rFont val="Arial"/>
        <family val="2"/>
      </rPr>
      <t xml:space="preserve"> / männlich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</si>
</sst>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numFmt numFmtId="166" formatCode="_-* #,##0.00\ [$€]_-;\-* #,##0.00\ [$€]_-;_-* &quot;-&quot;??\ [$€]_-;_-@_-"/>
    <numFmt numFmtId="167" formatCode="0_ ;\-0\ "/>
    <numFmt numFmtId="168" formatCode="#,##0_ ;\-#,##0\ "/>
  </numFmts>
  <fonts count="74" x14ac:knownFonts="1">
    <font>
      <sz val="9"/>
      <name val="Arial"/>
    </font>
    <font>
      <sz val="9"/>
      <name val="Arial"/>
      <family val="2"/>
    </font>
    <font>
      <b/>
      <sz val="9"/>
      <name val="Arial"/>
      <family val="2"/>
    </font>
    <font>
      <sz val="8"/>
      <name val="Arial"/>
      <family val="2"/>
    </font>
    <font>
      <b/>
      <sz val="10"/>
      <name val="Arial"/>
      <family val="2"/>
    </font>
    <font>
      <sz val="7"/>
      <name val="Arial"/>
      <family val="2"/>
    </font>
    <font>
      <b/>
      <sz val="8"/>
      <name val="Arial"/>
      <family val="2"/>
    </font>
    <font>
      <sz val="6"/>
      <name val="Arial"/>
      <family val="2"/>
    </font>
    <font>
      <b/>
      <sz val="11"/>
      <name val="Arial"/>
      <family val="2"/>
    </font>
    <font>
      <b/>
      <sz val="12"/>
      <name val="Arial"/>
      <family val="2"/>
    </font>
    <font>
      <sz val="12"/>
      <name val="Arial"/>
      <family val="2"/>
    </font>
    <font>
      <sz val="20"/>
      <name val="Arial"/>
      <family val="2"/>
    </font>
    <font>
      <sz val="10"/>
      <name val="Arial"/>
      <family val="2"/>
    </font>
    <font>
      <sz val="11"/>
      <name val="Arial"/>
      <family val="2"/>
    </font>
    <font>
      <sz val="8"/>
      <color indexed="8"/>
      <name val="Calibri"/>
      <family val="2"/>
    </font>
    <font>
      <sz val="8"/>
      <color indexed="10"/>
      <name val="Arial"/>
      <family val="2"/>
    </font>
    <font>
      <sz val="8"/>
      <color indexed="10"/>
      <name val="Calibri"/>
      <family val="2"/>
    </font>
    <font>
      <b/>
      <sz val="14"/>
      <name val="Arial"/>
      <family val="2"/>
    </font>
    <font>
      <sz val="8"/>
      <color indexed="30"/>
      <name val="Times New Roman"/>
      <family val="1"/>
    </font>
    <font>
      <b/>
      <sz val="11"/>
      <name val="Arial Rounded MT Bold"/>
      <family val="2"/>
    </font>
    <font>
      <sz val="7"/>
      <color indexed="30"/>
      <name val="Times New Roman"/>
      <family val="1"/>
    </font>
    <font>
      <vertAlign val="superscript"/>
      <sz val="7"/>
      <color indexed="30"/>
      <name val="Times New Roman"/>
      <family val="1"/>
    </font>
    <font>
      <b/>
      <sz val="7"/>
      <color indexed="17"/>
      <name val="Times New Roman"/>
      <family val="1"/>
    </font>
    <font>
      <sz val="7"/>
      <color indexed="17"/>
      <name val="Arial"/>
      <family val="2"/>
    </font>
    <font>
      <sz val="7"/>
      <color indexed="10"/>
      <name val="Calibri"/>
      <family val="2"/>
    </font>
    <font>
      <sz val="7"/>
      <color indexed="8"/>
      <name val="Calibri"/>
      <family val="2"/>
    </font>
    <font>
      <sz val="7"/>
      <color indexed="17"/>
      <name val="Calibri"/>
      <family val="2"/>
    </font>
    <font>
      <b/>
      <sz val="7"/>
      <color indexed="10"/>
      <name val="Arial"/>
      <family val="2"/>
    </font>
    <font>
      <sz val="7"/>
      <color indexed="10"/>
      <name val="Arial"/>
      <family val="2"/>
    </font>
    <font>
      <b/>
      <vertAlign val="superscript"/>
      <sz val="7"/>
      <color indexed="17"/>
      <name val="Times New Roman"/>
      <family val="1"/>
    </font>
    <font>
      <b/>
      <sz val="6"/>
      <name val="Arial"/>
      <family val="2"/>
    </font>
    <font>
      <i/>
      <sz val="8"/>
      <name val="Arial"/>
      <family val="2"/>
    </font>
    <font>
      <b/>
      <sz val="14"/>
      <color indexed="30"/>
      <name val="Times New Roman"/>
      <family val="1"/>
    </font>
    <font>
      <sz val="6"/>
      <color indexed="30"/>
      <name val="Times New Roman"/>
      <family val="1"/>
    </font>
    <font>
      <b/>
      <sz val="6"/>
      <color indexed="30"/>
      <name val="Times New Roman"/>
      <family val="1"/>
    </font>
    <font>
      <b/>
      <sz val="15"/>
      <name val="Arial"/>
      <family val="2"/>
    </font>
    <font>
      <b/>
      <sz val="9"/>
      <color indexed="30"/>
      <name val="Times New Roman"/>
      <family val="1"/>
    </font>
    <font>
      <b/>
      <sz val="9"/>
      <name val="Arial Rounded MT Bold"/>
      <family val="2"/>
    </font>
    <font>
      <b/>
      <sz val="12"/>
      <color indexed="30"/>
      <name val="Times New Roman"/>
      <family val="1"/>
    </font>
    <font>
      <b/>
      <sz val="7"/>
      <name val="Arial"/>
      <family val="2"/>
    </font>
    <font>
      <sz val="8"/>
      <color indexed="30"/>
      <name val="Arial"/>
      <family val="2"/>
    </font>
    <font>
      <vertAlign val="superscript"/>
      <sz val="8"/>
      <color indexed="30"/>
      <name val="Times New Roman"/>
      <family val="1"/>
    </font>
    <font>
      <b/>
      <sz val="8"/>
      <color indexed="10"/>
      <name val="Arial"/>
      <family val="2"/>
    </font>
    <font>
      <b/>
      <sz val="8"/>
      <color indexed="10"/>
      <name val="Calibri"/>
      <family val="2"/>
    </font>
    <font>
      <b/>
      <sz val="8"/>
      <color indexed="10"/>
      <name val="Times New Roman"/>
      <family val="1"/>
    </font>
    <font>
      <b/>
      <sz val="8"/>
      <color indexed="30"/>
      <name val="Times New Roman"/>
      <family val="1"/>
    </font>
    <font>
      <b/>
      <sz val="8"/>
      <color indexed="8"/>
      <name val="Calibri"/>
      <family val="2"/>
    </font>
    <font>
      <b/>
      <sz val="8"/>
      <color indexed="8"/>
      <name val="Arial"/>
      <family val="2"/>
    </font>
    <font>
      <b/>
      <sz val="20"/>
      <name val="Arial"/>
      <family val="2"/>
    </font>
    <font>
      <b/>
      <sz val="7"/>
      <color indexed="8"/>
      <name val="Calibri"/>
      <family val="2"/>
    </font>
    <font>
      <b/>
      <sz val="20"/>
      <color indexed="8"/>
      <name val="Arial"/>
      <family val="2"/>
    </font>
    <font>
      <sz val="7"/>
      <color rgb="FF7030A0"/>
      <name val="Times New Roman"/>
      <family val="1"/>
    </font>
    <font>
      <sz val="6"/>
      <color rgb="FF0070C0"/>
      <name val="Times New Roman"/>
      <family val="1"/>
    </font>
    <font>
      <sz val="11"/>
      <color rgb="FF0070C0"/>
      <name val="Times New Roman"/>
      <family val="1"/>
    </font>
    <font>
      <sz val="10"/>
      <color rgb="FF0070C0"/>
      <name val="Times New Roman"/>
      <family val="1"/>
    </font>
    <font>
      <sz val="8"/>
      <color rgb="FF0070C0"/>
      <name val="Times New Roman"/>
      <family val="1"/>
    </font>
    <font>
      <sz val="7"/>
      <color rgb="FF0070C0"/>
      <name val="Times New Roman"/>
      <family val="1"/>
    </font>
    <font>
      <sz val="7"/>
      <color rgb="FF0070C0"/>
      <name val="Arial"/>
      <family val="2"/>
    </font>
    <font>
      <sz val="7"/>
      <color rgb="FF0070C0"/>
      <name val="Calibri"/>
      <family val="2"/>
    </font>
    <font>
      <b/>
      <sz val="11"/>
      <color rgb="FF7030A0"/>
      <name val="Arial Rounded MT Bold"/>
      <family val="2"/>
    </font>
    <font>
      <b/>
      <sz val="9"/>
      <color rgb="FF0070C0"/>
      <name val="Times New Roman"/>
      <family val="1"/>
    </font>
    <font>
      <b/>
      <sz val="12"/>
      <color rgb="FF0070C0"/>
      <name val="Times New Roman"/>
      <family val="1"/>
    </font>
    <font>
      <b/>
      <sz val="7"/>
      <color rgb="FF0070C0"/>
      <name val="Calibri"/>
      <family val="2"/>
    </font>
    <font>
      <b/>
      <sz val="9"/>
      <color theme="0"/>
      <name val="Arial"/>
      <family val="2"/>
    </font>
    <font>
      <sz val="7"/>
      <color theme="0"/>
      <name val="Arial"/>
      <family val="2"/>
    </font>
    <font>
      <sz val="8"/>
      <color rgb="FF000000"/>
      <name val="Arial"/>
      <family val="2"/>
    </font>
    <font>
      <b/>
      <sz val="14"/>
      <color rgb="FF000000"/>
      <name val="Arial"/>
      <family val="2"/>
    </font>
    <font>
      <sz val="6"/>
      <color rgb="FF000000"/>
      <name val="Arial"/>
      <family val="2"/>
    </font>
    <font>
      <b/>
      <sz val="6"/>
      <color rgb="FF000000"/>
      <name val="Arial"/>
      <family val="2"/>
    </font>
    <font>
      <sz val="7"/>
      <color rgb="FF000000"/>
      <name val="Arial"/>
      <family val="2"/>
    </font>
    <font>
      <b/>
      <sz val="12"/>
      <color rgb="FF000000"/>
      <name val="Arial"/>
      <family val="2"/>
    </font>
    <font>
      <b/>
      <sz val="8"/>
      <color rgb="FF0070C0"/>
      <name val="Times New Roman"/>
      <family val="1"/>
    </font>
    <font>
      <b/>
      <sz val="9"/>
      <color rgb="FF000000"/>
      <name val="Arial"/>
      <family val="2"/>
    </font>
    <font>
      <b/>
      <sz val="8"/>
      <color rgb="FF000000"/>
      <name val="Arial"/>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6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hair">
        <color indexed="64"/>
      </left>
      <right/>
      <top style="thin">
        <color indexed="64"/>
      </top>
      <bottom style="hair">
        <color indexed="64"/>
      </bottom>
      <diagonal/>
    </border>
  </borders>
  <cellStyleXfs count="7">
    <xf numFmtId="0" fontId="0" fillId="0" borderId="0"/>
    <xf numFmtId="166" fontId="12" fillId="0" borderId="0" applyFont="0" applyFill="0" applyBorder="0" applyAlignment="0" applyProtection="0"/>
    <xf numFmtId="43" fontId="12" fillId="0" borderId="0" applyFont="0" applyFill="0" applyBorder="0" applyAlignment="0" applyProtection="0"/>
    <xf numFmtId="166" fontId="12" fillId="0" borderId="0"/>
    <xf numFmtId="0" fontId="12" fillId="0" borderId="0"/>
    <xf numFmtId="0" fontId="1" fillId="0" borderId="0"/>
    <xf numFmtId="0" fontId="3" fillId="0" borderId="0"/>
  </cellStyleXfs>
  <cellXfs count="494">
    <xf numFmtId="0" fontId="0" fillId="0" borderId="0" xfId="0"/>
    <xf numFmtId="166" fontId="51" fillId="0" borderId="0" xfId="3" applyNumberFormat="1" applyFont="1" applyFill="1" applyAlignment="1" applyProtection="1">
      <alignment vertical="center"/>
    </xf>
    <xf numFmtId="166" fontId="14" fillId="0" borderId="0" xfId="3" applyNumberFormat="1" applyFont="1" applyFill="1" applyAlignment="1" applyProtection="1"/>
    <xf numFmtId="166" fontId="5" fillId="0" borderId="0" xfId="3" applyNumberFormat="1" applyFont="1" applyFill="1" applyAlignment="1" applyProtection="1">
      <alignment vertical="center"/>
    </xf>
    <xf numFmtId="166" fontId="51" fillId="0" borderId="0" xfId="3" applyNumberFormat="1" applyFont="1" applyFill="1" applyAlignment="1" applyProtection="1">
      <alignment horizontal="right" vertical="center"/>
    </xf>
    <xf numFmtId="166" fontId="5" fillId="0" borderId="0" xfId="3" applyNumberFormat="1" applyFont="1" applyFill="1" applyAlignment="1" applyProtection="1">
      <alignment horizontal="right" vertical="center"/>
    </xf>
    <xf numFmtId="0" fontId="6" fillId="0" borderId="1" xfId="6" applyFont="1" applyFill="1" applyBorder="1" applyAlignment="1" applyProtection="1">
      <alignment horizontal="center" vertical="center"/>
    </xf>
    <xf numFmtId="0" fontId="6" fillId="0" borderId="2" xfId="6" applyFont="1" applyFill="1" applyBorder="1" applyAlignment="1" applyProtection="1">
      <alignment horizontal="center" vertical="center"/>
    </xf>
    <xf numFmtId="0" fontId="5" fillId="0" borderId="3" xfId="6" applyFont="1" applyFill="1" applyBorder="1" applyAlignment="1" applyProtection="1">
      <alignment vertical="center"/>
    </xf>
    <xf numFmtId="0" fontId="5" fillId="0" borderId="4" xfId="6" applyFont="1" applyFill="1" applyBorder="1" applyAlignment="1" applyProtection="1">
      <alignment vertical="center"/>
    </xf>
    <xf numFmtId="0" fontId="5" fillId="0" borderId="5" xfId="6" applyFont="1" applyFill="1" applyBorder="1" applyAlignment="1" applyProtection="1">
      <alignment vertical="center"/>
    </xf>
    <xf numFmtId="0" fontId="5" fillId="0" borderId="2" xfId="6" applyFont="1" applyFill="1" applyBorder="1" applyAlignment="1" applyProtection="1">
      <alignment vertical="center"/>
    </xf>
    <xf numFmtId="1" fontId="3" fillId="0" borderId="6" xfId="0" applyNumberFormat="1" applyFont="1" applyFill="1" applyBorder="1" applyAlignment="1" applyProtection="1">
      <alignment horizontal="center" vertical="center"/>
    </xf>
    <xf numFmtId="1" fontId="3" fillId="0" borderId="7" xfId="0" applyNumberFormat="1" applyFont="1" applyFill="1" applyBorder="1" applyAlignment="1" applyProtection="1">
      <alignment horizontal="center" vertical="center"/>
    </xf>
    <xf numFmtId="1" fontId="6" fillId="0" borderId="3" xfId="0" applyNumberFormat="1" applyFont="1" applyFill="1" applyBorder="1" applyAlignment="1" applyProtection="1">
      <alignment horizontal="center" vertical="center"/>
    </xf>
    <xf numFmtId="1" fontId="6" fillId="0" borderId="8" xfId="0" applyNumberFormat="1" applyFont="1" applyFill="1" applyBorder="1" applyAlignment="1" applyProtection="1">
      <alignment horizontal="center" vertical="center"/>
    </xf>
    <xf numFmtId="0" fontId="3" fillId="0" borderId="0" xfId="0" applyFont="1" applyFill="1" applyAlignment="1" applyProtection="1">
      <alignment horizontal="centerContinuous" vertical="center"/>
    </xf>
    <xf numFmtId="0" fontId="8" fillId="0" borderId="0" xfId="0" applyFont="1" applyFill="1" applyAlignment="1" applyProtection="1">
      <alignment horizontal="centerContinuous" vertical="center"/>
    </xf>
    <xf numFmtId="0" fontId="0" fillId="0" borderId="0" xfId="0" applyFill="1" applyAlignment="1" applyProtection="1">
      <alignment vertical="center"/>
    </xf>
    <xf numFmtId="0" fontId="17" fillId="0" borderId="0" xfId="0" applyFont="1" applyFill="1" applyAlignment="1" applyProtection="1">
      <alignment horizontal="centerContinuous" vertical="center"/>
    </xf>
    <xf numFmtId="0" fontId="0" fillId="0" borderId="0" xfId="0" applyFill="1" applyAlignment="1" applyProtection="1">
      <alignment horizontal="centerContinuous" vertical="center"/>
    </xf>
    <xf numFmtId="0" fontId="2" fillId="0" borderId="0" xfId="0" applyFont="1" applyFill="1" applyAlignment="1" applyProtection="1">
      <alignment horizontal="centerContinuous" vertical="center"/>
    </xf>
    <xf numFmtId="0" fontId="7" fillId="0" borderId="0" xfId="0" applyFont="1" applyFill="1" applyAlignment="1" applyProtection="1">
      <alignment vertical="center"/>
    </xf>
    <xf numFmtId="0" fontId="52" fillId="0" borderId="0" xfId="0" applyFont="1" applyFill="1" applyAlignment="1" applyProtection="1">
      <alignment vertical="center"/>
    </xf>
    <xf numFmtId="0" fontId="7" fillId="0" borderId="0" xfId="0" applyFont="1" applyFill="1" applyAlignment="1" applyProtection="1">
      <alignment horizontal="left" vertical="center"/>
    </xf>
    <xf numFmtId="14" fontId="8" fillId="0" borderId="9" xfId="0" applyNumberFormat="1" applyFont="1" applyFill="1" applyBorder="1" applyAlignment="1" applyProtection="1">
      <alignment vertical="center"/>
    </xf>
    <xf numFmtId="0" fontId="7" fillId="0" borderId="0" xfId="0" applyFont="1" applyFill="1" applyAlignment="1" applyProtection="1">
      <alignment horizontal="right" vertical="center"/>
    </xf>
    <xf numFmtId="20" fontId="8" fillId="0" borderId="9" xfId="0" applyNumberFormat="1" applyFont="1" applyFill="1" applyBorder="1" applyAlignment="1" applyProtection="1">
      <alignment horizontal="centerContinuous" vertical="center"/>
    </xf>
    <xf numFmtId="0" fontId="7" fillId="0" borderId="0" xfId="0" applyFont="1" applyFill="1" applyAlignment="1" applyProtection="1">
      <alignment horizontal="centerContinuous" vertical="center"/>
    </xf>
    <xf numFmtId="14" fontId="8" fillId="0" borderId="9" xfId="0" applyNumberFormat="1" applyFont="1" applyFill="1" applyBorder="1" applyAlignment="1" applyProtection="1">
      <alignment horizontal="centerContinuous" vertical="center"/>
    </xf>
    <xf numFmtId="0" fontId="7" fillId="0" borderId="0" xfId="0" applyFont="1" applyFill="1" applyAlignment="1" applyProtection="1"/>
    <xf numFmtId="0" fontId="7" fillId="0" borderId="0" xfId="0" applyFont="1" applyFill="1" applyAlignment="1" applyProtection="1">
      <alignment horizontal="right"/>
    </xf>
    <xf numFmtId="0" fontId="7" fillId="0" borderId="10" xfId="6" applyFont="1" applyFill="1" applyBorder="1" applyAlignment="1" applyProtection="1">
      <alignment horizontal="centerContinuous" vertical="center"/>
    </xf>
    <xf numFmtId="0" fontId="7" fillId="0" borderId="11" xfId="6" applyFont="1" applyFill="1" applyBorder="1" applyAlignment="1" applyProtection="1">
      <alignment horizontal="centerContinuous" vertical="center"/>
    </xf>
    <xf numFmtId="0" fontId="7" fillId="0" borderId="12" xfId="6" applyFont="1" applyFill="1" applyBorder="1" applyAlignment="1" applyProtection="1">
      <alignment horizontal="centerContinuous" vertical="center"/>
    </xf>
    <xf numFmtId="0" fontId="12" fillId="0" borderId="0" xfId="6" applyFont="1" applyFill="1" applyAlignment="1" applyProtection="1">
      <alignment horizontal="centerContinuous" vertical="center"/>
    </xf>
    <xf numFmtId="0" fontId="7" fillId="0" borderId="10" xfId="6" applyFont="1" applyFill="1" applyBorder="1" applyAlignment="1" applyProtection="1">
      <alignment horizontal="centerContinuous" vertical="center" wrapText="1"/>
    </xf>
    <xf numFmtId="0" fontId="7" fillId="0" borderId="11" xfId="6" applyFont="1" applyFill="1" applyBorder="1" applyAlignment="1" applyProtection="1">
      <alignment horizontal="centerContinuous" vertical="center" wrapText="1"/>
    </xf>
    <xf numFmtId="0" fontId="7" fillId="0" borderId="12" xfId="6" applyFont="1" applyFill="1" applyBorder="1" applyAlignment="1" applyProtection="1">
      <alignment horizontal="centerContinuous" vertical="center" wrapText="1"/>
    </xf>
    <xf numFmtId="0" fontId="2" fillId="0" borderId="13" xfId="0" applyFont="1" applyFill="1" applyBorder="1" applyAlignment="1" applyProtection="1">
      <alignment horizontal="centerContinuous" vertical="center"/>
    </xf>
    <xf numFmtId="0" fontId="2" fillId="0" borderId="14" xfId="0" applyFont="1" applyFill="1" applyBorder="1" applyAlignment="1" applyProtection="1">
      <alignment horizontal="centerContinuous" vertical="center"/>
    </xf>
    <xf numFmtId="0" fontId="2" fillId="0" borderId="15" xfId="0" applyFont="1" applyFill="1" applyBorder="1" applyAlignment="1" applyProtection="1">
      <alignment horizontal="centerContinuous" vertical="center"/>
    </xf>
    <xf numFmtId="0" fontId="52" fillId="0" borderId="13" xfId="6" applyFont="1" applyFill="1" applyBorder="1" applyAlignment="1" applyProtection="1">
      <alignment horizontal="center"/>
    </xf>
    <xf numFmtId="0" fontId="52" fillId="0" borderId="14" xfId="6" applyFont="1" applyFill="1" applyBorder="1" applyAlignment="1" applyProtection="1">
      <alignment horizontal="center" wrapText="1"/>
    </xf>
    <xf numFmtId="0" fontId="7" fillId="0" borderId="16" xfId="6" applyFont="1" applyFill="1" applyBorder="1" applyAlignment="1" applyProtection="1">
      <alignment horizontal="center" vertical="top" wrapText="1"/>
    </xf>
    <xf numFmtId="164" fontId="12" fillId="0" borderId="0" xfId="6" applyNumberFormat="1" applyFont="1" applyFill="1" applyAlignment="1" applyProtection="1">
      <alignment horizontal="centerContinuous" vertical="center"/>
    </xf>
    <xf numFmtId="0" fontId="12" fillId="0" borderId="0" xfId="6" applyFont="1" applyFill="1" applyAlignment="1" applyProtection="1">
      <alignment horizontal="center" vertical="center"/>
    </xf>
    <xf numFmtId="164" fontId="12" fillId="0" borderId="0" xfId="6" applyNumberFormat="1" applyFont="1" applyFill="1" applyAlignment="1" applyProtection="1">
      <alignment horizontal="center" vertical="center"/>
    </xf>
    <xf numFmtId="164" fontId="3" fillId="0" borderId="0" xfId="0" applyNumberFormat="1" applyFont="1" applyFill="1" applyAlignment="1" applyProtection="1">
      <alignment horizontal="center" vertical="center"/>
    </xf>
    <xf numFmtId="0" fontId="3" fillId="0" borderId="0" xfId="0" applyFont="1" applyFill="1" applyAlignment="1" applyProtection="1">
      <alignment horizontal="center" vertical="center"/>
    </xf>
    <xf numFmtId="0" fontId="7" fillId="0" borderId="17" xfId="0" applyNumberFormat="1" applyFont="1" applyFill="1" applyBorder="1" applyAlignment="1" applyProtection="1">
      <alignment horizontal="center" vertical="center" wrapText="1"/>
    </xf>
    <xf numFmtId="0" fontId="7" fillId="0" borderId="10" xfId="0" applyNumberFormat="1" applyFont="1" applyFill="1" applyBorder="1" applyAlignment="1" applyProtection="1">
      <alignment horizontal="center" vertical="center" wrapText="1"/>
    </xf>
    <xf numFmtId="0" fontId="3" fillId="0" borderId="0" xfId="0" applyNumberFormat="1" applyFont="1" applyFill="1" applyAlignment="1" applyProtection="1">
      <alignment vertical="center"/>
    </xf>
    <xf numFmtId="0" fontId="6" fillId="0" borderId="10" xfId="0" applyNumberFormat="1" applyFont="1" applyFill="1" applyBorder="1" applyAlignment="1" applyProtection="1">
      <alignment horizontal="centerContinuous" vertical="center"/>
    </xf>
    <xf numFmtId="0" fontId="6" fillId="0" borderId="12" xfId="0" applyNumberFormat="1" applyFont="1" applyFill="1" applyBorder="1" applyAlignment="1" applyProtection="1">
      <alignment horizontal="centerContinuous" vertical="center"/>
    </xf>
    <xf numFmtId="0" fontId="10" fillId="0" borderId="9" xfId="0" applyNumberFormat="1" applyFont="1" applyFill="1" applyBorder="1" applyAlignment="1" applyProtection="1">
      <alignment horizontal="centerContinuous" vertical="center"/>
    </xf>
    <xf numFmtId="1" fontId="3" fillId="0" borderId="0" xfId="0" applyNumberFormat="1" applyFont="1" applyFill="1" applyAlignment="1" applyProtection="1">
      <alignment horizontal="center" vertical="center"/>
    </xf>
    <xf numFmtId="164" fontId="3" fillId="0" borderId="0" xfId="0" applyNumberFormat="1" applyFont="1" applyFill="1" applyAlignment="1" applyProtection="1">
      <alignment horizontal="centerContinuous" vertical="center"/>
    </xf>
    <xf numFmtId="0" fontId="5" fillId="0" borderId="0" xfId="0" applyNumberFormat="1" applyFont="1" applyFill="1" applyAlignment="1" applyProtection="1">
      <alignment horizontal="centerContinuous" vertical="top"/>
    </xf>
    <xf numFmtId="0" fontId="5" fillId="0" borderId="0" xfId="0" applyNumberFormat="1" applyFont="1" applyFill="1" applyAlignment="1" applyProtection="1">
      <alignment horizontal="center" vertical="center"/>
    </xf>
    <xf numFmtId="0" fontId="31" fillId="0" borderId="0" xfId="0" applyNumberFormat="1" applyFont="1" applyFill="1" applyAlignment="1" applyProtection="1">
      <alignment vertical="center"/>
    </xf>
    <xf numFmtId="0" fontId="5" fillId="0" borderId="0" xfId="0" applyNumberFormat="1" applyFont="1" applyFill="1" applyAlignment="1" applyProtection="1">
      <alignment vertical="center"/>
    </xf>
    <xf numFmtId="166" fontId="12" fillId="0" borderId="0" xfId="3" applyFont="1" applyFill="1" applyAlignment="1" applyProtection="1"/>
    <xf numFmtId="166" fontId="19" fillId="0" borderId="0" xfId="3" applyFont="1" applyFill="1" applyAlignment="1" applyProtection="1">
      <alignment vertical="center"/>
    </xf>
    <xf numFmtId="166" fontId="13" fillId="0" borderId="0" xfId="3" applyFont="1" applyFill="1" applyAlignment="1" applyProtection="1">
      <alignment vertical="center"/>
    </xf>
    <xf numFmtId="0" fontId="53" fillId="0" borderId="0" xfId="0" applyNumberFormat="1" applyFont="1" applyAlignment="1" applyProtection="1"/>
    <xf numFmtId="0" fontId="11" fillId="0" borderId="0" xfId="0" applyFont="1" applyAlignment="1" applyProtection="1"/>
    <xf numFmtId="0" fontId="54" fillId="0" borderId="0" xfId="0" applyNumberFormat="1" applyFont="1" applyAlignment="1" applyProtection="1"/>
    <xf numFmtId="166" fontId="3" fillId="0" borderId="0" xfId="3" applyFont="1" applyFill="1" applyAlignment="1" applyProtection="1">
      <alignment vertical="center"/>
    </xf>
    <xf numFmtId="0" fontId="3" fillId="0" borderId="0" xfId="0" applyNumberFormat="1" applyFont="1" applyAlignment="1" applyProtection="1"/>
    <xf numFmtId="0" fontId="55" fillId="0" borderId="0" xfId="0" applyFont="1" applyAlignment="1" applyProtection="1"/>
    <xf numFmtId="166" fontId="56" fillId="0" borderId="0" xfId="3" applyFont="1" applyFill="1" applyAlignment="1" applyProtection="1">
      <alignment horizontal="right" vertical="center"/>
    </xf>
    <xf numFmtId="166" fontId="3" fillId="0" borderId="0" xfId="3" applyFont="1" applyFill="1" applyAlignment="1" applyProtection="1">
      <alignment horizontal="left" vertical="center"/>
    </xf>
    <xf numFmtId="166" fontId="56" fillId="0" borderId="19" xfId="3" applyFont="1" applyFill="1" applyBorder="1" applyAlignment="1" applyProtection="1">
      <alignment vertical="center"/>
    </xf>
    <xf numFmtId="166" fontId="56" fillId="0" borderId="20" xfId="3" applyFont="1" applyFill="1" applyBorder="1" applyAlignment="1" applyProtection="1">
      <alignment horizontal="centerContinuous" vertical="center"/>
    </xf>
    <xf numFmtId="166" fontId="57" fillId="0" borderId="21" xfId="3" applyFont="1" applyFill="1" applyBorder="1" applyAlignment="1" applyProtection="1">
      <alignment horizontal="centerContinuous" vertical="center"/>
    </xf>
    <xf numFmtId="166" fontId="58" fillId="0" borderId="22" xfId="3" applyFont="1" applyFill="1" applyBorder="1" applyAlignment="1" applyProtection="1">
      <alignment horizontal="centerContinuous"/>
    </xf>
    <xf numFmtId="166" fontId="56" fillId="0" borderId="22" xfId="3" applyFont="1" applyFill="1" applyBorder="1" applyAlignment="1" applyProtection="1">
      <alignment horizontal="centerContinuous" vertical="center"/>
    </xf>
    <xf numFmtId="166" fontId="25" fillId="0" borderId="0" xfId="3" applyFont="1" applyFill="1" applyAlignment="1" applyProtection="1"/>
    <xf numFmtId="166" fontId="3" fillId="0" borderId="23" xfId="3" applyFont="1" applyFill="1" applyBorder="1" applyAlignment="1" applyProtection="1">
      <alignment vertical="center"/>
    </xf>
    <xf numFmtId="166" fontId="5" fillId="0" borderId="24" xfId="3" applyFont="1" applyFill="1" applyBorder="1" applyAlignment="1" applyProtection="1">
      <alignment horizontal="centerContinuous" vertical="center"/>
    </xf>
    <xf numFmtId="166" fontId="5" fillId="0" borderId="9" xfId="3" applyFont="1" applyFill="1" applyBorder="1" applyAlignment="1" applyProtection="1">
      <alignment horizontal="centerContinuous" vertical="center"/>
    </xf>
    <xf numFmtId="166" fontId="25" fillId="0" borderId="25" xfId="3" applyFont="1" applyFill="1" applyBorder="1" applyAlignment="1" applyProtection="1">
      <alignment horizontal="centerContinuous"/>
    </xf>
    <xf numFmtId="166" fontId="5" fillId="0" borderId="25" xfId="3" applyFont="1" applyFill="1" applyBorder="1" applyAlignment="1" applyProtection="1">
      <alignment horizontal="centerContinuous" vertical="center"/>
    </xf>
    <xf numFmtId="166" fontId="15" fillId="0" borderId="23" xfId="3" applyFont="1" applyFill="1" applyBorder="1" applyAlignment="1" applyProtection="1">
      <alignment vertical="center"/>
    </xf>
    <xf numFmtId="166" fontId="56" fillId="0" borderId="21" xfId="3" applyFont="1" applyFill="1" applyBorder="1" applyAlignment="1" applyProtection="1">
      <alignment horizontal="centerContinuous" vertical="center"/>
    </xf>
    <xf numFmtId="166" fontId="56" fillId="0" borderId="19" xfId="3" applyFont="1" applyFill="1" applyBorder="1" applyAlignment="1" applyProtection="1">
      <alignment horizontal="center" vertical="center"/>
    </xf>
    <xf numFmtId="166" fontId="26" fillId="0" borderId="20" xfId="3" applyFont="1" applyFill="1" applyBorder="1" applyAlignment="1" applyProtection="1"/>
    <xf numFmtId="166" fontId="26" fillId="0" borderId="22" xfId="3" applyFont="1" applyFill="1" applyBorder="1" applyAlignment="1" applyProtection="1"/>
    <xf numFmtId="166" fontId="23" fillId="0" borderId="0" xfId="3" applyFont="1" applyFill="1" applyAlignment="1" applyProtection="1">
      <alignment vertical="center"/>
    </xf>
    <xf numFmtId="166" fontId="16" fillId="0" borderId="0" xfId="3" applyFont="1" applyFill="1" applyAlignment="1" applyProtection="1"/>
    <xf numFmtId="166" fontId="3" fillId="0" borderId="26" xfId="3" applyFont="1" applyFill="1" applyBorder="1" applyAlignment="1" applyProtection="1">
      <alignment vertical="center"/>
    </xf>
    <xf numFmtId="166" fontId="25" fillId="0" borderId="24" xfId="3" applyFont="1" applyFill="1" applyBorder="1" applyAlignment="1" applyProtection="1"/>
    <xf numFmtId="166" fontId="25" fillId="0" borderId="25" xfId="3" applyFont="1" applyFill="1" applyBorder="1" applyAlignment="1" applyProtection="1"/>
    <xf numFmtId="166" fontId="5" fillId="0" borderId="26" xfId="3" applyFont="1" applyFill="1" applyBorder="1" applyAlignment="1" applyProtection="1">
      <alignment vertical="center"/>
    </xf>
    <xf numFmtId="166" fontId="56" fillId="0" borderId="20" xfId="3" applyFont="1" applyFill="1" applyBorder="1" applyAlignment="1" applyProtection="1">
      <alignment vertical="center"/>
    </xf>
    <xf numFmtId="166" fontId="5" fillId="0" borderId="21" xfId="3" applyFont="1" applyFill="1" applyBorder="1" applyAlignment="1" applyProtection="1">
      <alignment vertical="center"/>
    </xf>
    <xf numFmtId="166" fontId="5" fillId="0" borderId="22" xfId="3" applyFont="1" applyFill="1" applyBorder="1" applyAlignment="1" applyProtection="1">
      <alignment vertical="center"/>
    </xf>
    <xf numFmtId="166" fontId="5" fillId="0" borderId="24" xfId="3" applyFont="1" applyFill="1" applyBorder="1" applyAlignment="1" applyProtection="1">
      <alignment vertical="center"/>
    </xf>
    <xf numFmtId="166" fontId="5" fillId="0" borderId="9" xfId="3" applyFont="1" applyFill="1" applyBorder="1" applyAlignment="1" applyProtection="1">
      <alignment vertical="center"/>
    </xf>
    <xf numFmtId="166" fontId="5" fillId="0" borderId="25" xfId="3" applyFont="1" applyFill="1" applyBorder="1" applyAlignment="1" applyProtection="1">
      <alignment vertical="center"/>
    </xf>
    <xf numFmtId="166" fontId="28" fillId="0" borderId="0" xfId="3" applyFont="1" applyFill="1" applyAlignment="1" applyProtection="1">
      <alignment vertical="center"/>
    </xf>
    <xf numFmtId="166" fontId="28" fillId="0" borderId="21" xfId="3" applyFont="1" applyFill="1" applyBorder="1" applyAlignment="1" applyProtection="1">
      <alignment vertical="center"/>
    </xf>
    <xf numFmtId="166" fontId="24" fillId="0" borderId="22" xfId="3" applyFont="1" applyFill="1" applyBorder="1" applyAlignment="1" applyProtection="1"/>
    <xf numFmtId="166" fontId="56" fillId="0" borderId="0" xfId="3" applyFont="1" applyFill="1" applyAlignment="1" applyProtection="1">
      <alignment vertical="center"/>
    </xf>
    <xf numFmtId="166" fontId="57" fillId="0" borderId="0" xfId="3" applyFont="1" applyFill="1" applyAlignment="1" applyProtection="1">
      <alignment vertical="center"/>
    </xf>
    <xf numFmtId="166" fontId="58" fillId="0" borderId="0" xfId="3" applyFont="1" applyFill="1" applyAlignment="1" applyProtection="1"/>
    <xf numFmtId="166" fontId="5" fillId="0" borderId="23" xfId="3" applyFont="1" applyFill="1" applyBorder="1" applyAlignment="1" applyProtection="1">
      <alignment vertical="center"/>
    </xf>
    <xf numFmtId="166" fontId="28" fillId="0" borderId="23" xfId="3" applyFont="1" applyFill="1" applyBorder="1" applyAlignment="1" applyProtection="1">
      <alignment vertical="center"/>
    </xf>
    <xf numFmtId="166" fontId="59" fillId="0" borderId="0" xfId="3" applyFont="1" applyFill="1" applyAlignment="1" applyProtection="1">
      <alignment vertical="center"/>
    </xf>
    <xf numFmtId="0" fontId="52" fillId="0" borderId="14" xfId="6" applyFont="1" applyFill="1" applyBorder="1" applyAlignment="1" applyProtection="1">
      <alignment horizontal="center"/>
    </xf>
    <xf numFmtId="0" fontId="7" fillId="0" borderId="10" xfId="6" applyFont="1" applyFill="1" applyBorder="1" applyAlignment="1" applyProtection="1">
      <alignment horizontal="center" vertical="top" wrapText="1"/>
    </xf>
    <xf numFmtId="0" fontId="7" fillId="0" borderId="27" xfId="6" applyFont="1" applyFill="1" applyBorder="1" applyAlignment="1" applyProtection="1">
      <alignment vertical="center"/>
    </xf>
    <xf numFmtId="0" fontId="5" fillId="0" borderId="28" xfId="6" applyFont="1" applyFill="1" applyBorder="1" applyAlignment="1" applyProtection="1">
      <alignment horizontal="center" vertical="center"/>
    </xf>
    <xf numFmtId="0" fontId="5" fillId="0" borderId="29" xfId="6" applyFont="1" applyFill="1" applyBorder="1" applyAlignment="1" applyProtection="1">
      <alignment vertical="center"/>
    </xf>
    <xf numFmtId="0" fontId="56" fillId="0" borderId="32" xfId="6" applyFont="1" applyFill="1" applyBorder="1" applyAlignment="1" applyProtection="1">
      <alignment vertical="top"/>
    </xf>
    <xf numFmtId="0" fontId="5" fillId="0" borderId="25" xfId="6" applyFont="1" applyFill="1" applyBorder="1" applyAlignment="1" applyProtection="1">
      <alignment vertical="top"/>
    </xf>
    <xf numFmtId="0" fontId="56" fillId="0" borderId="26" xfId="6" applyFont="1" applyFill="1" applyBorder="1" applyAlignment="1" applyProtection="1">
      <alignment horizontal="center" vertical="top"/>
    </xf>
    <xf numFmtId="0" fontId="56" fillId="0" borderId="26" xfId="6" applyFont="1" applyFill="1" applyBorder="1" applyAlignment="1" applyProtection="1">
      <alignment horizontal="center" vertical="top" wrapText="1"/>
    </xf>
    <xf numFmtId="0" fontId="56" fillId="0" borderId="33" xfId="6" applyFont="1" applyFill="1" applyBorder="1" applyAlignment="1" applyProtection="1">
      <alignment horizontal="center" vertical="top"/>
    </xf>
    <xf numFmtId="0" fontId="5" fillId="0" borderId="13" xfId="6" applyFont="1" applyFill="1" applyBorder="1" applyAlignment="1" applyProtection="1"/>
    <xf numFmtId="0" fontId="5" fillId="0" borderId="34" xfId="6" applyFont="1" applyFill="1" applyBorder="1" applyAlignment="1" applyProtection="1"/>
    <xf numFmtId="0" fontId="5" fillId="0" borderId="35" xfId="6" applyFont="1" applyFill="1" applyBorder="1" applyAlignment="1" applyProtection="1">
      <alignment horizontal="center"/>
    </xf>
    <xf numFmtId="0" fontId="5" fillId="0" borderId="35" xfId="6" applyFont="1" applyFill="1" applyBorder="1" applyAlignment="1" applyProtection="1">
      <alignment horizontal="center" wrapText="1"/>
    </xf>
    <xf numFmtId="0" fontId="5" fillId="0" borderId="36" xfId="6" applyFont="1" applyFill="1" applyBorder="1" applyAlignment="1" applyProtection="1">
      <alignment horizontal="center"/>
    </xf>
    <xf numFmtId="0" fontId="5" fillId="0" borderId="7" xfId="6" applyFont="1" applyFill="1" applyBorder="1" applyAlignment="1" applyProtection="1">
      <alignment horizontal="center" vertical="center"/>
    </xf>
    <xf numFmtId="0" fontId="35" fillId="0" borderId="40" xfId="6" applyFont="1" applyFill="1" applyBorder="1" applyAlignment="1" applyProtection="1">
      <alignment horizontal="centerContinuous"/>
    </xf>
    <xf numFmtId="0" fontId="35" fillId="0" borderId="41" xfId="6" applyFont="1" applyFill="1" applyBorder="1" applyAlignment="1" applyProtection="1">
      <alignment vertical="center"/>
    </xf>
    <xf numFmtId="0" fontId="2" fillId="0" borderId="40" xfId="6" applyFont="1" applyFill="1" applyBorder="1" applyAlignment="1" applyProtection="1">
      <alignment horizontal="centerContinuous"/>
    </xf>
    <xf numFmtId="0" fontId="2" fillId="0" borderId="41" xfId="6" applyFont="1" applyFill="1" applyBorder="1" applyAlignment="1" applyProtection="1">
      <alignment vertical="center"/>
    </xf>
    <xf numFmtId="0" fontId="6" fillId="0" borderId="41" xfId="6" applyFont="1" applyFill="1" applyBorder="1" applyAlignment="1" applyProtection="1">
      <alignment vertical="center"/>
    </xf>
    <xf numFmtId="0" fontId="56" fillId="0" borderId="0" xfId="0" applyNumberFormat="1" applyFont="1" applyFill="1" applyAlignment="1" applyProtection="1">
      <alignment horizontal="right" vertical="center"/>
    </xf>
    <xf numFmtId="20" fontId="6" fillId="0" borderId="9" xfId="0" applyNumberFormat="1" applyFont="1" applyFill="1" applyBorder="1" applyAlignment="1" applyProtection="1">
      <alignment horizontal="centerContinuous" vertical="center"/>
    </xf>
    <xf numFmtId="14" fontId="6" fillId="0" borderId="9" xfId="0" applyNumberFormat="1" applyFont="1" applyFill="1" applyBorder="1" applyAlignment="1" applyProtection="1">
      <alignment horizontal="centerContinuous" vertical="center"/>
    </xf>
    <xf numFmtId="166" fontId="5" fillId="0" borderId="26" xfId="3" applyFont="1" applyFill="1" applyBorder="1" applyAlignment="1" applyProtection="1">
      <alignment horizontal="center" vertical="center"/>
    </xf>
    <xf numFmtId="14" fontId="6" fillId="0" borderId="9" xfId="0" applyNumberFormat="1" applyFont="1" applyFill="1" applyBorder="1" applyAlignment="1" applyProtection="1">
      <alignment vertical="center"/>
    </xf>
    <xf numFmtId="0" fontId="5" fillId="0" borderId="0" xfId="0" applyNumberFormat="1" applyFont="1" applyFill="1" applyAlignment="1" applyProtection="1">
      <alignment horizontal="right" vertical="center"/>
    </xf>
    <xf numFmtId="0" fontId="5" fillId="0" borderId="0" xfId="0" applyFont="1" applyFill="1" applyAlignment="1" applyProtection="1">
      <alignment horizontal="left" vertical="center"/>
    </xf>
    <xf numFmtId="164" fontId="5" fillId="0" borderId="0" xfId="0" applyNumberFormat="1" applyFont="1" applyFill="1" applyAlignment="1" applyProtection="1">
      <alignment horizontal="left" vertical="center"/>
    </xf>
    <xf numFmtId="1" fontId="2" fillId="0" borderId="28" xfId="6" applyNumberFormat="1" applyFont="1" applyFill="1" applyBorder="1" applyAlignment="1" applyProtection="1">
      <alignment horizontal="center"/>
    </xf>
    <xf numFmtId="1" fontId="2" fillId="0" borderId="45" xfId="6" applyNumberFormat="1" applyFont="1" applyFill="1" applyBorder="1" applyAlignment="1" applyProtection="1">
      <alignment horizontal="center"/>
    </xf>
    <xf numFmtId="1" fontId="2" fillId="0" borderId="46" xfId="6" applyNumberFormat="1" applyFont="1" applyFill="1" applyBorder="1" applyAlignment="1" applyProtection="1">
      <alignment horizontal="center"/>
    </xf>
    <xf numFmtId="0" fontId="3" fillId="0" borderId="47" xfId="6" applyFont="1" applyFill="1" applyBorder="1" applyAlignment="1" applyProtection="1">
      <alignment vertical="center"/>
    </xf>
    <xf numFmtId="0" fontId="3" fillId="0" borderId="48" xfId="6" applyFont="1" applyFill="1" applyBorder="1" applyAlignment="1" applyProtection="1">
      <alignment vertical="center"/>
    </xf>
    <xf numFmtId="165" fontId="3" fillId="0" borderId="29" xfId="6" applyNumberFormat="1" applyFont="1" applyFill="1" applyBorder="1" applyAlignment="1" applyProtection="1">
      <alignment horizontal="centerContinuous" vertical="center"/>
    </xf>
    <xf numFmtId="165" fontId="3" fillId="0" borderId="27" xfId="6" applyNumberFormat="1" applyFont="1" applyFill="1" applyBorder="1" applyAlignment="1" applyProtection="1">
      <alignment horizontal="centerContinuous" vertical="center"/>
    </xf>
    <xf numFmtId="14" fontId="3" fillId="0" borderId="49" xfId="6" applyNumberFormat="1" applyFont="1" applyFill="1" applyBorder="1" applyAlignment="1" applyProtection="1">
      <alignment horizontal="centerContinuous" vertical="center"/>
    </xf>
    <xf numFmtId="14" fontId="3" fillId="0" borderId="50" xfId="6" applyNumberFormat="1" applyFont="1" applyFill="1" applyBorder="1" applyAlignment="1" applyProtection="1">
      <alignment horizontal="centerContinuous" vertical="center"/>
    </xf>
    <xf numFmtId="165" fontId="3" fillId="0" borderId="29" xfId="6" applyNumberFormat="1" applyFont="1" applyFill="1" applyBorder="1" applyAlignment="1" applyProtection="1">
      <alignment vertical="center" shrinkToFit="1"/>
    </xf>
    <xf numFmtId="165" fontId="3" fillId="0" borderId="50" xfId="6" applyNumberFormat="1" applyFont="1" applyFill="1" applyBorder="1" applyAlignment="1" applyProtection="1">
      <alignment vertical="center" shrinkToFit="1"/>
    </xf>
    <xf numFmtId="165" fontId="3" fillId="0" borderId="6" xfId="6" applyNumberFormat="1" applyFont="1" applyFill="1" applyBorder="1" applyAlignment="1" applyProtection="1">
      <alignment horizontal="centerContinuous" vertical="center"/>
    </xf>
    <xf numFmtId="165" fontId="3" fillId="0" borderId="51" xfId="6" applyNumberFormat="1" applyFont="1" applyFill="1" applyBorder="1" applyAlignment="1" applyProtection="1">
      <alignment horizontal="centerContinuous" vertical="center"/>
    </xf>
    <xf numFmtId="14" fontId="3" fillId="0" borderId="4" xfId="6" applyNumberFormat="1" applyFont="1" applyFill="1" applyBorder="1" applyAlignment="1" applyProtection="1">
      <alignment horizontal="centerContinuous" vertical="center"/>
    </xf>
    <xf numFmtId="14" fontId="3" fillId="0" borderId="52" xfId="6" applyNumberFormat="1" applyFont="1" applyFill="1" applyBorder="1" applyAlignment="1" applyProtection="1">
      <alignment horizontal="centerContinuous" vertical="center"/>
    </xf>
    <xf numFmtId="14" fontId="3" fillId="0" borderId="53" xfId="6" applyNumberFormat="1" applyFont="1" applyFill="1" applyBorder="1" applyAlignment="1" applyProtection="1">
      <alignment horizontal="centerContinuous" vertical="center"/>
    </xf>
    <xf numFmtId="1" fontId="3" fillId="0" borderId="13" xfId="0" applyNumberFormat="1" applyFont="1" applyFill="1" applyBorder="1" applyAlignment="1" applyProtection="1">
      <alignment horizontal="center" vertical="center"/>
    </xf>
    <xf numFmtId="1" fontId="3" fillId="0" borderId="35" xfId="0" applyNumberFormat="1" applyFont="1" applyFill="1" applyBorder="1" applyAlignment="1" applyProtection="1">
      <alignment horizontal="center" vertical="center"/>
    </xf>
    <xf numFmtId="1" fontId="3" fillId="0" borderId="29" xfId="0" applyNumberFormat="1" applyFont="1" applyFill="1" applyBorder="1" applyAlignment="1" applyProtection="1">
      <alignment horizontal="center" vertical="center"/>
    </xf>
    <xf numFmtId="1" fontId="3" fillId="0" borderId="28" xfId="0" applyNumberFormat="1" applyFont="1" applyFill="1" applyBorder="1" applyAlignment="1" applyProtection="1">
      <alignment horizontal="center" vertical="center"/>
    </xf>
    <xf numFmtId="0" fontId="6" fillId="0" borderId="1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Continuous" vertical="center"/>
    </xf>
    <xf numFmtId="0" fontId="6" fillId="0" borderId="5" xfId="0" applyNumberFormat="1" applyFont="1" applyFill="1" applyBorder="1" applyAlignment="1" applyProtection="1">
      <alignment horizontal="centerContinuous" vertical="center"/>
    </xf>
    <xf numFmtId="0" fontId="6" fillId="0" borderId="28" xfId="0" applyNumberFormat="1" applyFont="1" applyFill="1" applyBorder="1" applyAlignment="1" applyProtection="1">
      <alignment horizontal="center" vertical="center"/>
    </xf>
    <xf numFmtId="0" fontId="7" fillId="0" borderId="0" xfId="0" applyFont="1" applyFill="1" applyAlignment="1" applyProtection="1">
      <alignment horizontal="center" vertical="top"/>
    </xf>
    <xf numFmtId="0" fontId="6" fillId="0" borderId="10" xfId="0" applyNumberFormat="1" applyFont="1" applyFill="1" applyBorder="1" applyAlignment="1" applyProtection="1">
      <alignment horizontal="center" vertical="center"/>
    </xf>
    <xf numFmtId="0" fontId="3" fillId="0" borderId="54" xfId="6" applyFont="1" applyFill="1" applyBorder="1" applyAlignment="1" applyProtection="1">
      <alignment vertical="center"/>
    </xf>
    <xf numFmtId="14" fontId="3" fillId="0" borderId="55" xfId="6" applyNumberFormat="1" applyFont="1" applyFill="1" applyBorder="1" applyAlignment="1" applyProtection="1">
      <alignment horizontal="centerContinuous" vertical="center"/>
    </xf>
    <xf numFmtId="165" fontId="3" fillId="0" borderId="55" xfId="6" applyNumberFormat="1" applyFont="1" applyFill="1" applyBorder="1" applyAlignment="1" applyProtection="1">
      <alignment vertical="center" shrinkToFit="1"/>
    </xf>
    <xf numFmtId="0" fontId="5" fillId="0" borderId="0" xfId="0" applyNumberFormat="1" applyFont="1" applyFill="1" applyAlignment="1" applyProtection="1">
      <alignment horizontal="center" vertical="top"/>
    </xf>
    <xf numFmtId="0" fontId="7" fillId="0" borderId="0" xfId="0" applyNumberFormat="1" applyFont="1" applyFill="1" applyAlignment="1" applyProtection="1">
      <alignment vertical="top"/>
    </xf>
    <xf numFmtId="0" fontId="5" fillId="0" borderId="0" xfId="0" applyFont="1" applyFill="1" applyAlignment="1" applyProtection="1">
      <alignment horizontal="left"/>
    </xf>
    <xf numFmtId="0" fontId="3" fillId="0" borderId="0" xfId="0" applyFont="1" applyFill="1" applyAlignment="1" applyProtection="1">
      <alignment horizontal="center"/>
    </xf>
    <xf numFmtId="0" fontId="9" fillId="0" borderId="0" xfId="0" applyFont="1" applyAlignment="1">
      <alignment vertical="center"/>
    </xf>
    <xf numFmtId="0" fontId="9" fillId="0" borderId="0" xfId="0" applyFont="1" applyAlignment="1"/>
    <xf numFmtId="0" fontId="61" fillId="0" borderId="0" xfId="0" applyFont="1" applyAlignment="1"/>
    <xf numFmtId="0" fontId="48" fillId="0" borderId="0" xfId="0" applyFont="1" applyAlignment="1" applyProtection="1"/>
    <xf numFmtId="0" fontId="6" fillId="0" borderId="0" xfId="0" applyFont="1" applyAlignment="1" applyProtection="1"/>
    <xf numFmtId="166" fontId="46" fillId="0" borderId="0" xfId="3" applyFont="1" applyFill="1" applyAlignment="1" applyProtection="1"/>
    <xf numFmtId="166" fontId="47" fillId="0" borderId="0" xfId="3" applyFont="1" applyFill="1" applyAlignment="1" applyProtection="1">
      <alignment horizontal="center"/>
    </xf>
    <xf numFmtId="166" fontId="43" fillId="0" borderId="0" xfId="3" applyFont="1" applyFill="1" applyAlignment="1" applyProtection="1"/>
    <xf numFmtId="166" fontId="62" fillId="0" borderId="0" xfId="3" applyFont="1" applyFill="1" applyAlignment="1" applyProtection="1"/>
    <xf numFmtId="166" fontId="49" fillId="0" borderId="0" xfId="3" applyFont="1" applyFill="1" applyAlignment="1" applyProtection="1"/>
    <xf numFmtId="166" fontId="4" fillId="0" borderId="0" xfId="3" applyFont="1" applyFill="1" applyAlignment="1" applyProtection="1"/>
    <xf numFmtId="1" fontId="39" fillId="0" borderId="45" xfId="6" applyNumberFormat="1" applyFont="1" applyFill="1" applyBorder="1" applyAlignment="1" applyProtection="1">
      <alignment horizontal="center"/>
    </xf>
    <xf numFmtId="1" fontId="39" fillId="0" borderId="28" xfId="6" applyNumberFormat="1" applyFont="1" applyFill="1" applyBorder="1" applyAlignment="1" applyProtection="1">
      <alignment horizontal="center"/>
    </xf>
    <xf numFmtId="0" fontId="7" fillId="0" borderId="42" xfId="6" applyFont="1" applyFill="1" applyBorder="1" applyProtection="1"/>
    <xf numFmtId="0" fontId="7" fillId="0" borderId="43" xfId="6" applyFont="1" applyBorder="1" applyProtection="1"/>
    <xf numFmtId="0" fontId="7" fillId="0" borderId="43" xfId="6" applyFont="1" applyBorder="1" applyAlignment="1" applyProtection="1">
      <alignment horizontal="center"/>
    </xf>
    <xf numFmtId="0" fontId="7" fillId="0" borderId="44" xfId="6" applyFont="1" applyFill="1" applyBorder="1" applyProtection="1"/>
    <xf numFmtId="0" fontId="52" fillId="0" borderId="43" xfId="6" applyFont="1" applyBorder="1" applyAlignment="1" applyProtection="1">
      <alignment horizontal="right"/>
    </xf>
    <xf numFmtId="1" fontId="6" fillId="0" borderId="17" xfId="0" applyNumberFormat="1" applyFont="1" applyFill="1" applyBorder="1" applyAlignment="1" applyProtection="1">
      <alignment horizontal="center" vertical="center"/>
    </xf>
    <xf numFmtId="1" fontId="3" fillId="0" borderId="56" xfId="0" applyNumberFormat="1" applyFont="1" applyFill="1" applyBorder="1" applyAlignment="1" applyProtection="1">
      <alignment horizontal="center" vertical="center"/>
    </xf>
    <xf numFmtId="0" fontId="7" fillId="0" borderId="50" xfId="6" applyFont="1" applyFill="1" applyBorder="1" applyAlignment="1" applyProtection="1">
      <alignment vertical="center"/>
    </xf>
    <xf numFmtId="1" fontId="63" fillId="0" borderId="57" xfId="6" applyNumberFormat="1" applyFont="1" applyFill="1" applyBorder="1" applyAlignment="1" applyProtection="1">
      <alignment horizontal="center"/>
    </xf>
    <xf numFmtId="1" fontId="63" fillId="0" borderId="2" xfId="6" applyNumberFormat="1" applyFont="1" applyFill="1" applyBorder="1" applyAlignment="1" applyProtection="1">
      <alignment horizontal="center"/>
    </xf>
    <xf numFmtId="0" fontId="64" fillId="0" borderId="4" xfId="6" applyFont="1" applyFill="1" applyBorder="1" applyAlignment="1" applyProtection="1">
      <alignment vertical="center"/>
    </xf>
    <xf numFmtId="0" fontId="64" fillId="0" borderId="5" xfId="6" applyFont="1" applyFill="1" applyBorder="1" applyAlignment="1" applyProtection="1">
      <alignment vertical="center"/>
    </xf>
    <xf numFmtId="0" fontId="5" fillId="0" borderId="4" xfId="6" applyFont="1" applyFill="1" applyBorder="1" applyAlignment="1" applyProtection="1">
      <alignment horizontal="center" vertical="center"/>
    </xf>
    <xf numFmtId="1" fontId="63" fillId="0" borderId="4" xfId="6" applyNumberFormat="1" applyFont="1" applyFill="1" applyBorder="1" applyAlignment="1" applyProtection="1">
      <alignment horizontal="center"/>
    </xf>
    <xf numFmtId="1" fontId="63" fillId="0" borderId="5" xfId="6" applyNumberFormat="1" applyFont="1" applyFill="1" applyBorder="1" applyAlignment="1" applyProtection="1">
      <alignment horizontal="center"/>
    </xf>
    <xf numFmtId="0" fontId="64" fillId="0" borderId="11" xfId="6" applyFont="1" applyFill="1" applyBorder="1" applyAlignment="1" applyProtection="1">
      <alignment vertical="center"/>
    </xf>
    <xf numFmtId="0" fontId="6" fillId="0" borderId="12" xfId="0" applyNumberFormat="1" applyFont="1" applyFill="1" applyBorder="1" applyAlignment="1" applyProtection="1">
      <alignment horizontal="center" vertical="center" shrinkToFit="1"/>
    </xf>
    <xf numFmtId="165" fontId="3" fillId="0" borderId="29" xfId="6" applyNumberFormat="1" applyFont="1" applyFill="1" applyBorder="1" applyAlignment="1" applyProtection="1">
      <alignment vertical="center"/>
    </xf>
    <xf numFmtId="0" fontId="6" fillId="0" borderId="61" xfId="0" applyNumberFormat="1" applyFont="1" applyFill="1" applyBorder="1" applyAlignment="1" applyProtection="1">
      <alignment horizontal="center" vertical="center" shrinkToFit="1"/>
    </xf>
    <xf numFmtId="0" fontId="0" fillId="0" borderId="61" xfId="0" applyBorder="1" applyAlignment="1">
      <alignment horizontal="center" vertical="center" shrinkToFit="1"/>
    </xf>
    <xf numFmtId="0" fontId="6" fillId="0" borderId="28" xfId="0" applyNumberFormat="1" applyFont="1" applyFill="1" applyBorder="1" applyAlignment="1" applyProtection="1">
      <alignment horizontal="center" vertical="center" shrinkToFit="1"/>
    </xf>
    <xf numFmtId="164" fontId="6" fillId="0" borderId="17" xfId="0" applyNumberFormat="1" applyFont="1" applyFill="1" applyBorder="1" applyAlignment="1" applyProtection="1">
      <alignment horizontal="center" vertical="center" shrinkToFit="1"/>
    </xf>
    <xf numFmtId="0" fontId="0" fillId="0" borderId="0" xfId="0" applyNumberFormat="1" applyFill="1" applyAlignment="1" applyProtection="1">
      <alignment horizontal="center" vertical="center"/>
    </xf>
    <xf numFmtId="0" fontId="5" fillId="0" borderId="0" xfId="0" applyNumberFormat="1" applyFont="1" applyFill="1" applyAlignment="1" applyProtection="1"/>
    <xf numFmtId="0" fontId="7" fillId="0" borderId="0" xfId="0" applyNumberFormat="1" applyFont="1" applyFill="1" applyAlignment="1" applyProtection="1">
      <alignment horizontal="center"/>
    </xf>
    <xf numFmtId="0" fontId="30" fillId="0" borderId="0" xfId="0" applyNumberFormat="1" applyFont="1" applyFill="1" applyAlignment="1" applyProtection="1">
      <alignment horizontal="centerContinuous" vertical="center"/>
    </xf>
    <xf numFmtId="0" fontId="52" fillId="0" borderId="0" xfId="0" applyNumberFormat="1" applyFont="1" applyFill="1" applyAlignment="1" applyProtection="1">
      <alignment horizontal="right" vertical="top"/>
    </xf>
    <xf numFmtId="0" fontId="6" fillId="0" borderId="0" xfId="0" applyNumberFormat="1" applyFont="1" applyFill="1" applyAlignment="1" applyProtection="1">
      <alignment horizontal="center" vertical="center" shrinkToFit="1"/>
    </xf>
    <xf numFmtId="0" fontId="30" fillId="0" borderId="0" xfId="0" applyNumberFormat="1" applyFont="1" applyFill="1" applyAlignment="1" applyProtection="1">
      <alignment vertical="center"/>
    </xf>
    <xf numFmtId="0" fontId="5" fillId="0" borderId="0" xfId="0" applyNumberFormat="1" applyFont="1" applyFill="1" applyAlignment="1" applyProtection="1">
      <alignment horizontal="centerContinuous" vertical="center"/>
    </xf>
    <xf numFmtId="0" fontId="0" fillId="0" borderId="0" xfId="0" applyNumberFormat="1" applyFill="1" applyAlignment="1" applyProtection="1">
      <alignment vertical="top"/>
    </xf>
    <xf numFmtId="0" fontId="52" fillId="0" borderId="0" xfId="0" applyNumberFormat="1" applyFont="1" applyFill="1" applyAlignment="1" applyProtection="1">
      <alignment horizontal="left" vertical="top"/>
    </xf>
    <xf numFmtId="0" fontId="5" fillId="0" borderId="0" xfId="0" applyNumberFormat="1" applyFont="1" applyFill="1" applyAlignment="1" applyProtection="1">
      <alignment horizontal="center"/>
    </xf>
    <xf numFmtId="0" fontId="12" fillId="0" borderId="0" xfId="0" applyNumberFormat="1" applyFont="1" applyFill="1" applyAlignment="1" applyProtection="1">
      <alignment horizontal="center"/>
    </xf>
    <xf numFmtId="1" fontId="0" fillId="0" borderId="18" xfId="0" applyNumberFormat="1" applyFill="1" applyBorder="1" applyAlignment="1" applyProtection="1">
      <alignment horizontal="center" vertical="center" shrinkToFit="1"/>
    </xf>
    <xf numFmtId="0" fontId="0" fillId="0" borderId="0" xfId="0" applyNumberFormat="1" applyFill="1" applyAlignment="1" applyProtection="1">
      <alignment horizontal="center"/>
    </xf>
    <xf numFmtId="0" fontId="35" fillId="0" borderId="0" xfId="0" applyNumberFormat="1" applyFont="1" applyFill="1" applyAlignment="1" applyProtection="1"/>
    <xf numFmtId="0" fontId="0" fillId="0" borderId="0" xfId="0" applyNumberFormat="1" applyFill="1" applyAlignment="1" applyProtection="1">
      <alignment horizontal="left" vertical="center"/>
    </xf>
    <xf numFmtId="0" fontId="0" fillId="0" borderId="37" xfId="0" applyNumberFormat="1" applyFill="1" applyBorder="1" applyAlignment="1" applyProtection="1"/>
    <xf numFmtId="0" fontId="0" fillId="0" borderId="38" xfId="0" applyNumberFormat="1" applyFill="1" applyBorder="1" applyAlignment="1" applyProtection="1"/>
    <xf numFmtId="0" fontId="0" fillId="0" borderId="38" xfId="0" applyNumberFormat="1" applyFill="1" applyBorder="1" applyAlignment="1" applyProtection="1">
      <alignment horizontal="center"/>
    </xf>
    <xf numFmtId="0" fontId="0" fillId="0" borderId="39" xfId="0" applyNumberFormat="1" applyFill="1" applyBorder="1" applyAlignment="1" applyProtection="1"/>
    <xf numFmtId="0" fontId="5" fillId="0" borderId="0" xfId="0" applyNumberFormat="1" applyFont="1" applyFill="1" applyAlignment="1" applyProtection="1">
      <alignment horizontal="right"/>
    </xf>
    <xf numFmtId="0" fontId="0" fillId="3" borderId="28" xfId="0" applyNumberFormat="1" applyFill="1" applyBorder="1" applyAlignment="1" applyProtection="1">
      <alignment horizontal="center" shrinkToFit="1"/>
      <protection locked="0"/>
    </xf>
    <xf numFmtId="0" fontId="35" fillId="0" borderId="0" xfId="0" applyNumberFormat="1" applyFont="1" applyFill="1" applyAlignment="1" applyProtection="1">
      <alignment vertical="center"/>
    </xf>
    <xf numFmtId="0" fontId="61" fillId="0" borderId="0" xfId="0" applyNumberFormat="1" applyFont="1" applyFill="1" applyAlignment="1" applyProtection="1">
      <alignment vertical="center"/>
    </xf>
    <xf numFmtId="0" fontId="35" fillId="3" borderId="0" xfId="0" applyNumberFormat="1" applyFont="1" applyFill="1" applyAlignment="1" applyProtection="1"/>
    <xf numFmtId="0" fontId="35" fillId="3" borderId="0" xfId="0" applyNumberFormat="1" applyFont="1" applyFill="1" applyAlignment="1" applyProtection="1">
      <alignment vertical="center"/>
    </xf>
    <xf numFmtId="0" fontId="5" fillId="3" borderId="0" xfId="0" applyNumberFormat="1" applyFont="1" applyFill="1" applyAlignment="1" applyProtection="1">
      <alignment horizontal="right" vertical="center"/>
    </xf>
    <xf numFmtId="0" fontId="37" fillId="0" borderId="0" xfId="0" applyNumberFormat="1" applyFont="1" applyFill="1" applyAlignment="1" applyProtection="1">
      <alignment vertical="center"/>
    </xf>
    <xf numFmtId="0" fontId="0" fillId="0" borderId="40" xfId="0" applyNumberFormat="1" applyFill="1" applyBorder="1" applyAlignment="1" applyProtection="1">
      <alignment horizontal="centerContinuous"/>
    </xf>
    <xf numFmtId="0" fontId="60" fillId="0" borderId="0" xfId="0" applyNumberFormat="1" applyFont="1" applyFill="1" applyAlignment="1" applyProtection="1">
      <alignment horizontal="right" vertical="center"/>
    </xf>
    <xf numFmtId="0" fontId="0" fillId="0" borderId="0" xfId="0" applyNumberFormat="1" applyFill="1" applyAlignment="1" applyProtection="1">
      <alignment horizontal="centerContinuous"/>
    </xf>
    <xf numFmtId="0" fontId="0" fillId="0" borderId="41" xfId="0" applyNumberFormat="1" applyFill="1" applyBorder="1" applyAlignment="1" applyProtection="1">
      <alignment horizontal="centerContinuous"/>
    </xf>
    <xf numFmtId="0" fontId="0" fillId="0" borderId="40" xfId="0" applyNumberFormat="1" applyFill="1" applyBorder="1" applyAlignment="1" applyProtection="1"/>
    <xf numFmtId="0" fontId="0" fillId="0" borderId="41" xfId="0" applyNumberFormat="1" applyFill="1" applyBorder="1" applyAlignment="1" applyProtection="1"/>
    <xf numFmtId="1" fontId="2" fillId="2" borderId="28" xfId="0" applyNumberFormat="1" applyFont="1" applyFill="1" applyBorder="1" applyAlignment="1" applyProtection="1">
      <alignment horizontal="center"/>
      <protection locked="0"/>
    </xf>
    <xf numFmtId="14" fontId="5" fillId="3" borderId="28" xfId="0" applyNumberFormat="1" applyFont="1" applyFill="1" applyBorder="1" applyAlignment="1" applyProtection="1">
      <alignment horizontal="center" vertical="center"/>
      <protection locked="0"/>
    </xf>
    <xf numFmtId="0" fontId="2" fillId="3" borderId="30" xfId="0" applyNumberFormat="1" applyFont="1" applyFill="1" applyBorder="1" applyAlignment="1" applyProtection="1">
      <alignment horizontal="center" vertical="center"/>
      <protection locked="0"/>
    </xf>
    <xf numFmtId="14" fontId="2" fillId="3" borderId="28" xfId="0" quotePrefix="1" applyNumberFormat="1" applyFont="1" applyFill="1" applyBorder="1" applyAlignment="1" applyProtection="1">
      <alignment horizontal="center" vertical="center"/>
      <protection locked="0"/>
    </xf>
    <xf numFmtId="0" fontId="7" fillId="0" borderId="0" xfId="0" applyNumberFormat="1" applyFont="1" applyFill="1" applyAlignment="1" applyProtection="1">
      <alignment horizontal="center" vertical="center"/>
    </xf>
    <xf numFmtId="0" fontId="6" fillId="0" borderId="0" xfId="0" applyNumberFormat="1" applyFont="1" applyFill="1" applyAlignment="1" applyProtection="1">
      <alignment horizontal="center" vertical="center"/>
    </xf>
    <xf numFmtId="0" fontId="2" fillId="3" borderId="31" xfId="0" applyNumberFormat="1" applyFont="1" applyFill="1" applyBorder="1" applyAlignment="1" applyProtection="1">
      <alignment horizontal="center" vertical="center"/>
      <protection locked="0"/>
    </xf>
    <xf numFmtId="14" fontId="2" fillId="3" borderId="7" xfId="0" applyNumberFormat="1" applyFont="1" applyFill="1" applyBorder="1" applyAlignment="1" applyProtection="1">
      <alignment horizontal="center" vertical="center"/>
      <protection locked="0"/>
    </xf>
    <xf numFmtId="0" fontId="4" fillId="0" borderId="0" xfId="0" applyNumberFormat="1" applyFont="1" applyFill="1" applyAlignment="1" applyProtection="1">
      <alignment horizontal="centerContinuous" vertical="center"/>
    </xf>
    <xf numFmtId="1" fontId="2" fillId="3" borderId="28" xfId="0" applyNumberFormat="1" applyFont="1" applyFill="1" applyBorder="1" applyAlignment="1" applyProtection="1">
      <alignment horizontal="center"/>
      <protection locked="0"/>
    </xf>
    <xf numFmtId="1" fontId="2" fillId="3" borderId="27" xfId="0" applyNumberFormat="1" applyFont="1" applyFill="1" applyBorder="1" applyAlignment="1" applyProtection="1">
      <alignment horizontal="center"/>
      <protection locked="0"/>
    </xf>
    <xf numFmtId="1" fontId="2" fillId="3" borderId="26" xfId="0" applyNumberFormat="1" applyFont="1" applyFill="1" applyBorder="1" applyAlignment="1" applyProtection="1">
      <alignment horizontal="center"/>
      <protection locked="0"/>
    </xf>
    <xf numFmtId="1" fontId="2" fillId="3" borderId="25" xfId="0" applyNumberFormat="1" applyFont="1" applyFill="1" applyBorder="1" applyAlignment="1" applyProtection="1">
      <alignment horizontal="center"/>
      <protection locked="0"/>
    </xf>
    <xf numFmtId="1" fontId="63" fillId="0" borderId="0" xfId="0" applyNumberFormat="1" applyFont="1" applyFill="1" applyAlignment="1" applyProtection="1">
      <alignment horizontal="center"/>
    </xf>
    <xf numFmtId="1" fontId="2" fillId="2" borderId="7" xfId="0" applyNumberFormat="1" applyFont="1" applyFill="1" applyBorder="1" applyAlignment="1" applyProtection="1">
      <alignment horizontal="center"/>
      <protection locked="0"/>
    </xf>
    <xf numFmtId="1" fontId="2" fillId="0" borderId="0" xfId="0" applyNumberFormat="1" applyFont="1" applyFill="1" applyAlignment="1" applyProtection="1">
      <alignment horizontal="center"/>
    </xf>
    <xf numFmtId="0" fontId="6" fillId="0" borderId="0" xfId="0" applyNumberFormat="1" applyFont="1" applyFill="1" applyAlignment="1" applyProtection="1">
      <alignment vertical="center"/>
    </xf>
    <xf numFmtId="0" fontId="0" fillId="0" borderId="40" xfId="0" applyNumberFormat="1" applyFill="1" applyBorder="1" applyAlignment="1" applyProtection="1">
      <alignment horizontal="left" vertical="center"/>
    </xf>
    <xf numFmtId="0" fontId="0" fillId="0" borderId="41" xfId="0" applyNumberFormat="1" applyFill="1" applyBorder="1" applyAlignment="1" applyProtection="1">
      <alignment horizontal="left" vertical="center"/>
    </xf>
    <xf numFmtId="0" fontId="0" fillId="0" borderId="42" xfId="0" applyNumberFormat="1" applyFill="1" applyBorder="1" applyAlignment="1" applyProtection="1"/>
    <xf numFmtId="0" fontId="0" fillId="0" borderId="43" xfId="0" applyNumberFormat="1" applyFill="1" applyBorder="1" applyAlignment="1" applyProtection="1"/>
    <xf numFmtId="0" fontId="0" fillId="0" borderId="43" xfId="0" applyNumberFormat="1" applyFill="1" applyBorder="1" applyAlignment="1" applyProtection="1">
      <alignment horizontal="center"/>
    </xf>
    <xf numFmtId="0" fontId="0" fillId="0" borderId="44" xfId="0" applyNumberFormat="1" applyFill="1" applyBorder="1" applyAlignment="1" applyProtection="1"/>
    <xf numFmtId="0" fontId="0" fillId="3" borderId="28" xfId="0" applyNumberFormat="1" applyFill="1" applyBorder="1" applyAlignment="1" applyProtection="1">
      <alignment horizontal="center"/>
      <protection locked="0"/>
    </xf>
    <xf numFmtId="14" fontId="2" fillId="3" borderId="28" xfId="0" applyNumberFormat="1" applyFont="1" applyFill="1" applyBorder="1" applyAlignment="1" applyProtection="1">
      <alignment horizontal="center" vertical="center"/>
      <protection locked="0"/>
    </xf>
    <xf numFmtId="1" fontId="0" fillId="0" borderId="18" xfId="0" applyNumberFormat="1" applyFill="1" applyBorder="1" applyAlignment="1" applyProtection="1">
      <alignment horizontal="center" vertical="center"/>
    </xf>
    <xf numFmtId="0" fontId="3" fillId="0" borderId="0" xfId="0" applyNumberFormat="1" applyFont="1" applyFill="1" applyAlignment="1" applyProtection="1">
      <alignment horizontal="right" vertical="center"/>
    </xf>
    <xf numFmtId="0" fontId="3" fillId="3" borderId="28" xfId="0" applyNumberFormat="1" applyFont="1" applyFill="1" applyBorder="1" applyAlignment="1" applyProtection="1">
      <alignment horizontal="center" vertical="center"/>
      <protection locked="0"/>
    </xf>
    <xf numFmtId="0" fontId="2" fillId="0" borderId="0" xfId="0" applyNumberFormat="1" applyFont="1" applyFill="1" applyAlignment="1" applyProtection="1">
      <alignment horizontal="right" vertical="center"/>
      <protection locked="0"/>
    </xf>
    <xf numFmtId="0" fontId="4" fillId="3" borderId="7" xfId="0" applyNumberFormat="1" applyFont="1" applyFill="1" applyBorder="1" applyAlignment="1" applyProtection="1">
      <alignment horizontal="centerContinuous" vertical="center"/>
    </xf>
    <xf numFmtId="0" fontId="39" fillId="3" borderId="30" xfId="0" applyNumberFormat="1" applyFont="1" applyFill="1" applyBorder="1" applyAlignment="1" applyProtection="1">
      <alignment horizontal="center" vertical="center"/>
      <protection locked="0"/>
    </xf>
    <xf numFmtId="14" fontId="39" fillId="3" borderId="28" xfId="0" applyNumberFormat="1" applyFont="1" applyFill="1" applyBorder="1" applyAlignment="1" applyProtection="1">
      <alignment horizontal="center" vertical="center"/>
      <protection locked="0"/>
    </xf>
    <xf numFmtId="0" fontId="39" fillId="3" borderId="31" xfId="0" applyNumberFormat="1" applyFont="1" applyFill="1" applyBorder="1" applyAlignment="1" applyProtection="1">
      <alignment horizontal="center" vertical="center"/>
      <protection locked="0"/>
    </xf>
    <xf numFmtId="14" fontId="39" fillId="3" borderId="7" xfId="0" applyNumberFormat="1" applyFont="1" applyFill="1" applyBorder="1" applyAlignment="1" applyProtection="1">
      <alignment horizontal="center" vertical="center"/>
      <protection locked="0"/>
    </xf>
    <xf numFmtId="0" fontId="39" fillId="0" borderId="0" xfId="0" applyNumberFormat="1" applyFont="1" applyFill="1" applyAlignment="1" applyProtection="1">
      <alignment horizontal="center" vertical="center"/>
      <protection locked="0"/>
    </xf>
    <xf numFmtId="14" fontId="39" fillId="0" borderId="0" xfId="0" applyNumberFormat="1" applyFont="1" applyFill="1" applyAlignment="1" applyProtection="1">
      <alignment horizontal="center" vertical="center"/>
      <protection locked="0"/>
    </xf>
    <xf numFmtId="0" fontId="2" fillId="0" borderId="0" xfId="0" applyNumberFormat="1" applyFont="1" applyFill="1" applyAlignment="1" applyProtection="1">
      <alignment vertical="center"/>
      <protection locked="0"/>
    </xf>
    <xf numFmtId="0" fontId="6" fillId="0" borderId="0" xfId="0" applyNumberFormat="1" applyFont="1" applyFill="1" applyAlignment="1" applyProtection="1">
      <alignment horizontal="right" vertical="center"/>
    </xf>
    <xf numFmtId="0" fontId="35" fillId="0" borderId="0" xfId="0" applyNumberFormat="1" applyFont="1" applyFill="1" applyAlignment="1" applyProtection="1">
      <alignment horizontal="right" vertical="center"/>
    </xf>
    <xf numFmtId="0" fontId="35" fillId="0" borderId="0" xfId="0" applyNumberFormat="1" applyFont="1" applyFill="1" applyAlignment="1" applyProtection="1">
      <alignment horizontal="center" vertical="center"/>
    </xf>
    <xf numFmtId="0" fontId="6" fillId="0" borderId="49" xfId="0" applyNumberFormat="1" applyFont="1" applyFill="1" applyBorder="1" applyAlignment="1" applyProtection="1">
      <alignment horizontal="center" vertical="center"/>
    </xf>
    <xf numFmtId="0" fontId="6" fillId="0" borderId="50" xfId="0" applyFont="1" applyFill="1" applyBorder="1" applyAlignment="1" applyProtection="1">
      <alignment horizontal="center" vertical="center"/>
    </xf>
    <xf numFmtId="0" fontId="6" fillId="0" borderId="27" xfId="0" applyNumberFormat="1" applyFont="1" applyFill="1" applyBorder="1" applyAlignment="1" applyProtection="1">
      <alignment horizontal="center" vertical="center"/>
    </xf>
    <xf numFmtId="14" fontId="6" fillId="0" borderId="9" xfId="0" applyNumberFormat="1" applyFont="1" applyFill="1" applyBorder="1" applyAlignment="1" applyProtection="1">
      <alignment vertical="center"/>
    </xf>
    <xf numFmtId="20" fontId="6" fillId="0" borderId="9" xfId="0" applyNumberFormat="1" applyFont="1" applyFill="1" applyBorder="1" applyAlignment="1" applyProtection="1">
      <alignment vertical="center"/>
    </xf>
    <xf numFmtId="0" fontId="52" fillId="0" borderId="11" xfId="6" applyFont="1" applyFill="1" applyBorder="1" applyAlignment="1" applyProtection="1">
      <alignment horizontal="center"/>
    </xf>
    <xf numFmtId="0" fontId="52" fillId="0" borderId="14" xfId="6" applyFont="1" applyFill="1" applyBorder="1" applyAlignment="1" applyProtection="1">
      <alignment horizontal="center"/>
    </xf>
    <xf numFmtId="0" fontId="52" fillId="0" borderId="15" xfId="6" applyFont="1" applyFill="1" applyBorder="1" applyAlignment="1" applyProtection="1">
      <alignment horizontal="center"/>
    </xf>
    <xf numFmtId="0" fontId="7" fillId="0" borderId="60" xfId="6" applyFont="1" applyFill="1" applyBorder="1" applyAlignment="1" applyProtection="1">
      <alignment horizontal="center" vertical="top" wrapText="1"/>
    </xf>
    <xf numFmtId="0" fontId="7" fillId="0" borderId="12" xfId="6" applyFont="1" applyFill="1" applyBorder="1" applyAlignment="1" applyProtection="1">
      <alignment horizontal="center" vertical="top" wrapText="1"/>
    </xf>
    <xf numFmtId="0" fontId="7" fillId="0" borderId="10" xfId="6" applyFont="1" applyFill="1" applyBorder="1" applyAlignment="1" applyProtection="1">
      <alignment horizontal="center" vertical="top" wrapText="1"/>
    </xf>
    <xf numFmtId="164" fontId="3" fillId="0" borderId="61"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6" fillId="0" borderId="14" xfId="0" applyNumberFormat="1" applyFont="1" applyFill="1" applyBorder="1" applyAlignment="1" applyProtection="1">
      <alignment horizontal="center" vertical="center" shrinkToFit="1"/>
    </xf>
    <xf numFmtId="164" fontId="6" fillId="0" borderId="15" xfId="0" applyNumberFormat="1" applyFont="1" applyFill="1" applyBorder="1" applyAlignment="1" applyProtection="1">
      <alignment horizontal="center" vertical="center" shrinkToFit="1"/>
    </xf>
    <xf numFmtId="164" fontId="6" fillId="0" borderId="0" xfId="0" applyNumberFormat="1" applyFont="1" applyFill="1" applyAlignment="1" applyProtection="1">
      <alignment horizontal="center" vertical="center" shrinkToFit="1"/>
    </xf>
    <xf numFmtId="164" fontId="6" fillId="0" borderId="2" xfId="0" applyNumberFormat="1" applyFont="1" applyFill="1" applyBorder="1" applyAlignment="1" applyProtection="1">
      <alignment horizontal="center" vertical="center" shrinkToFit="1"/>
    </xf>
    <xf numFmtId="164" fontId="6" fillId="0" borderId="4" xfId="0" applyNumberFormat="1" applyFont="1" applyFill="1" applyBorder="1" applyAlignment="1" applyProtection="1">
      <alignment horizontal="center" vertical="center" shrinkToFit="1"/>
    </xf>
    <xf numFmtId="164" fontId="6" fillId="0" borderId="5" xfId="0" applyNumberFormat="1" applyFont="1" applyFill="1" applyBorder="1" applyAlignment="1" applyProtection="1">
      <alignment horizontal="center" vertical="center" shrinkToFit="1"/>
    </xf>
    <xf numFmtId="164" fontId="3" fillId="0" borderId="49" xfId="0" applyNumberFormat="1" applyFont="1" applyFill="1" applyBorder="1" applyAlignment="1" applyProtection="1">
      <alignment horizontal="center" vertical="center"/>
    </xf>
    <xf numFmtId="164" fontId="3" fillId="0" borderId="55" xfId="0" applyNumberFormat="1" applyFont="1" applyFill="1" applyBorder="1" applyAlignment="1" applyProtection="1">
      <alignment horizontal="center" vertical="center"/>
    </xf>
    <xf numFmtId="164" fontId="3" fillId="0" borderId="52" xfId="0" applyNumberFormat="1" applyFont="1" applyFill="1" applyBorder="1" applyAlignment="1" applyProtection="1">
      <alignment horizontal="center" vertical="center"/>
    </xf>
    <xf numFmtId="164" fontId="3" fillId="0" borderId="53" xfId="0" applyNumberFormat="1" applyFont="1" applyFill="1" applyBorder="1" applyAlignment="1" applyProtection="1">
      <alignment horizontal="center" vertical="center"/>
    </xf>
    <xf numFmtId="0" fontId="6" fillId="0" borderId="62"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7" fillId="0" borderId="11" xfId="6" applyFont="1" applyFill="1" applyBorder="1" applyAlignment="1" applyProtection="1">
      <alignment horizontal="center" vertical="top" wrapText="1"/>
    </xf>
    <xf numFmtId="164" fontId="3" fillId="0" borderId="66" xfId="0" applyNumberFormat="1" applyFont="1" applyFill="1" applyBorder="1" applyAlignment="1" applyProtection="1">
      <alignment horizontal="center" vertical="center"/>
    </xf>
    <xf numFmtId="164" fontId="3" fillId="0" borderId="54"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shrinkToFit="1"/>
    </xf>
    <xf numFmtId="164" fontId="6" fillId="0" borderId="1" xfId="0" applyNumberFormat="1" applyFont="1" applyFill="1" applyBorder="1" applyAlignment="1" applyProtection="1">
      <alignment horizontal="center" vertical="center" shrinkToFit="1"/>
    </xf>
    <xf numFmtId="164" fontId="6" fillId="0" borderId="3" xfId="0" applyNumberFormat="1" applyFont="1" applyFill="1" applyBorder="1" applyAlignment="1" applyProtection="1">
      <alignment horizontal="center" vertical="center" shrinkToFit="1"/>
    </xf>
    <xf numFmtId="0" fontId="6" fillId="0" borderId="60" xfId="0" applyNumberFormat="1" applyFont="1" applyFill="1" applyBorder="1" applyAlignment="1" applyProtection="1">
      <alignment horizontal="center" vertical="center"/>
    </xf>
    <xf numFmtId="0" fontId="6" fillId="0" borderId="12" xfId="0" applyNumberFormat="1" applyFont="1" applyFill="1" applyBorder="1" applyAlignment="1" applyProtection="1">
      <alignment horizontal="center" vertical="center"/>
    </xf>
    <xf numFmtId="164" fontId="6" fillId="0" borderId="10" xfId="0" applyNumberFormat="1" applyFont="1" applyFill="1" applyBorder="1" applyAlignment="1" applyProtection="1">
      <alignment horizontal="center" vertical="center" shrinkToFit="1"/>
    </xf>
    <xf numFmtId="164" fontId="6" fillId="0" borderId="12" xfId="0" applyNumberFormat="1" applyFont="1" applyFill="1" applyBorder="1" applyAlignment="1" applyProtection="1">
      <alignment horizontal="center" vertical="center" shrinkToFit="1"/>
    </xf>
    <xf numFmtId="164" fontId="0" fillId="0" borderId="12" xfId="0" applyNumberFormat="1" applyBorder="1" applyAlignment="1">
      <alignment horizontal="center" vertical="center" shrinkToFit="1"/>
    </xf>
    <xf numFmtId="0" fontId="3" fillId="0" borderId="0" xfId="0" applyFont="1" applyFill="1" applyAlignment="1" applyProtection="1">
      <alignment horizontal="center" vertical="center"/>
    </xf>
    <xf numFmtId="0" fontId="35" fillId="0" borderId="63" xfId="0" applyNumberFormat="1" applyFont="1" applyFill="1" applyBorder="1" applyAlignment="1" applyProtection="1">
      <alignment horizontal="center" vertical="center" shrinkToFit="1"/>
    </xf>
    <xf numFmtId="0" fontId="35" fillId="0" borderId="65" xfId="0" applyNumberFormat="1" applyFont="1" applyFill="1" applyBorder="1" applyAlignment="1" applyProtection="1">
      <alignment horizontal="center" vertical="center" shrinkToFit="1"/>
    </xf>
    <xf numFmtId="0" fontId="35" fillId="0" borderId="64" xfId="0" applyNumberFormat="1" applyFont="1" applyFill="1" applyBorder="1" applyAlignment="1" applyProtection="1">
      <alignment horizontal="center" vertical="center" shrinkToFit="1"/>
    </xf>
    <xf numFmtId="0" fontId="3" fillId="0" borderId="13" xfId="0" applyNumberFormat="1" applyFont="1" applyFill="1" applyBorder="1" applyAlignment="1" applyProtection="1">
      <alignment horizontal="left" vertical="top" wrapText="1"/>
    </xf>
    <xf numFmtId="0" fontId="3" fillId="0" borderId="14" xfId="0" applyNumberFormat="1" applyFont="1" applyFill="1" applyBorder="1" applyAlignment="1" applyProtection="1">
      <alignment horizontal="left" vertical="top" wrapText="1"/>
    </xf>
    <xf numFmtId="0" fontId="3" fillId="0" borderId="15"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left" vertical="top" wrapText="1"/>
    </xf>
    <xf numFmtId="0" fontId="3" fillId="0" borderId="0" xfId="0" applyNumberFormat="1" applyFont="1" applyFill="1" applyAlignment="1" applyProtection="1">
      <alignment horizontal="left" vertical="top" wrapText="1"/>
    </xf>
    <xf numFmtId="0" fontId="3" fillId="0" borderId="2" xfId="0" applyNumberFormat="1" applyFont="1" applyFill="1" applyBorder="1" applyAlignment="1" applyProtection="1">
      <alignment horizontal="left" vertical="top" wrapText="1"/>
    </xf>
    <xf numFmtId="0" fontId="3" fillId="0" borderId="3"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top" wrapText="1"/>
    </xf>
    <xf numFmtId="0" fontId="3" fillId="0" borderId="5" xfId="0" applyNumberFormat="1" applyFont="1" applyFill="1" applyBorder="1" applyAlignment="1" applyProtection="1">
      <alignment horizontal="left" vertical="top" wrapText="1"/>
    </xf>
    <xf numFmtId="0" fontId="6" fillId="0" borderId="9" xfId="0" applyNumberFormat="1" applyFont="1" applyFill="1" applyBorder="1" applyAlignment="1" applyProtection="1">
      <alignment horizontal="left"/>
    </xf>
    <xf numFmtId="0" fontId="6" fillId="0" borderId="9" xfId="0" applyNumberFormat="1" applyFont="1" applyFill="1" applyBorder="1" applyAlignment="1" applyProtection="1"/>
    <xf numFmtId="0" fontId="6" fillId="0" borderId="9" xfId="0" applyNumberFormat="1" applyFont="1" applyFill="1" applyBorder="1" applyAlignment="1" applyProtection="1">
      <alignment horizontal="left" vertical="center"/>
    </xf>
    <xf numFmtId="0" fontId="6" fillId="0" borderId="9" xfId="0" applyNumberFormat="1" applyFont="1" applyFill="1" applyBorder="1" applyAlignment="1" applyProtection="1">
      <alignment vertical="center"/>
    </xf>
    <xf numFmtId="0" fontId="3" fillId="0" borderId="18" xfId="0" applyNumberFormat="1" applyFont="1" applyFill="1" applyBorder="1" applyAlignment="1" applyProtection="1">
      <alignment horizontal="center" vertical="center"/>
    </xf>
    <xf numFmtId="0" fontId="2" fillId="3" borderId="0" xfId="0" applyNumberFormat="1" applyFont="1" applyFill="1" applyAlignment="1" applyProtection="1">
      <alignment vertical="center"/>
      <protection locked="0"/>
    </xf>
    <xf numFmtId="0" fontId="2" fillId="3" borderId="29" xfId="0" applyNumberFormat="1" applyFont="1" applyFill="1" applyBorder="1" applyAlignment="1" applyProtection="1">
      <alignment vertical="center"/>
      <protection locked="0"/>
    </xf>
    <xf numFmtId="0" fontId="2" fillId="3" borderId="27" xfId="0" applyNumberFormat="1" applyFont="1" applyFill="1" applyBorder="1" applyAlignment="1" applyProtection="1">
      <alignment vertical="center"/>
      <protection locked="0"/>
    </xf>
    <xf numFmtId="0" fontId="5" fillId="3" borderId="49" xfId="0" applyNumberFormat="1" applyFont="1" applyFill="1" applyBorder="1" applyAlignment="1" applyProtection="1">
      <alignment vertical="center"/>
      <protection locked="0"/>
    </xf>
    <xf numFmtId="0" fontId="5" fillId="3" borderId="27" xfId="0" applyNumberFormat="1" applyFont="1" applyFill="1" applyBorder="1" applyAlignment="1" applyProtection="1">
      <alignment vertical="center"/>
      <protection locked="0"/>
    </xf>
    <xf numFmtId="14" fontId="5" fillId="3" borderId="49" xfId="0" quotePrefix="1" applyNumberFormat="1" applyFont="1" applyFill="1" applyBorder="1" applyAlignment="1" applyProtection="1">
      <alignment vertical="center"/>
      <protection locked="0"/>
    </xf>
    <xf numFmtId="20" fontId="5" fillId="3" borderId="49" xfId="0" applyNumberFormat="1" applyFont="1" applyFill="1" applyBorder="1" applyAlignment="1" applyProtection="1">
      <alignment vertical="center"/>
      <protection locked="0"/>
    </xf>
    <xf numFmtId="0" fontId="5" fillId="3" borderId="50" xfId="0" applyNumberFormat="1" applyFont="1" applyFill="1" applyBorder="1" applyAlignment="1" applyProtection="1">
      <alignment horizontal="center" vertical="center"/>
      <protection locked="0"/>
    </xf>
    <xf numFmtId="0" fontId="5" fillId="3" borderId="27" xfId="0" applyNumberFormat="1" applyFont="1" applyFill="1" applyBorder="1" applyAlignment="1" applyProtection="1">
      <alignment horizontal="center" vertical="center"/>
      <protection locked="0"/>
    </xf>
    <xf numFmtId="0" fontId="5" fillId="3" borderId="50" xfId="0" applyNumberFormat="1" applyFont="1" applyFill="1" applyBorder="1" applyAlignment="1" applyProtection="1">
      <alignment vertical="center"/>
      <protection locked="0"/>
    </xf>
    <xf numFmtId="0" fontId="0" fillId="3" borderId="20" xfId="0" applyNumberFormat="1" applyFill="1" applyBorder="1" applyAlignment="1" applyProtection="1">
      <alignment horizontal="center"/>
      <protection locked="0"/>
    </xf>
    <xf numFmtId="0" fontId="0" fillId="3" borderId="21" xfId="0" applyNumberFormat="1" applyFill="1" applyBorder="1" applyAlignment="1" applyProtection="1">
      <alignment horizontal="center"/>
      <protection locked="0"/>
    </xf>
    <xf numFmtId="0" fontId="0" fillId="3" borderId="22" xfId="0" applyNumberFormat="1" applyFill="1" applyBorder="1" applyAlignment="1" applyProtection="1">
      <alignment horizontal="center"/>
      <protection locked="0"/>
    </xf>
    <xf numFmtId="0" fontId="0" fillId="3" borderId="58" xfId="0" applyNumberFormat="1" applyFill="1" applyBorder="1" applyAlignment="1" applyProtection="1">
      <alignment horizontal="center"/>
      <protection locked="0"/>
    </xf>
    <xf numFmtId="0" fontId="0" fillId="3" borderId="0" xfId="0" applyNumberFormat="1" applyFill="1" applyAlignment="1" applyProtection="1">
      <alignment horizontal="center"/>
      <protection locked="0"/>
    </xf>
    <xf numFmtId="0" fontId="0" fillId="3" borderId="59" xfId="0" applyNumberFormat="1" applyFill="1" applyBorder="1" applyAlignment="1" applyProtection="1">
      <alignment horizontal="center"/>
      <protection locked="0"/>
    </xf>
    <xf numFmtId="0" fontId="0" fillId="3" borderId="24" xfId="0" applyNumberFormat="1" applyFill="1" applyBorder="1" applyAlignment="1" applyProtection="1">
      <alignment horizontal="center"/>
      <protection locked="0"/>
    </xf>
    <xf numFmtId="0" fontId="0" fillId="3" borderId="9" xfId="0" applyNumberFormat="1" applyFill="1" applyBorder="1" applyAlignment="1" applyProtection="1">
      <alignment horizontal="center"/>
      <protection locked="0"/>
    </xf>
    <xf numFmtId="0" fontId="0" fillId="3" borderId="25" xfId="0" applyNumberFormat="1" applyFill="1" applyBorder="1" applyAlignment="1" applyProtection="1">
      <alignment horizontal="center"/>
      <protection locked="0"/>
    </xf>
    <xf numFmtId="0" fontId="2" fillId="3" borderId="20" xfId="0" applyNumberFormat="1" applyFont="1" applyFill="1" applyBorder="1" applyAlignment="1" applyProtection="1">
      <alignment horizontal="left" vertical="top" wrapText="1"/>
      <protection locked="0"/>
    </xf>
    <xf numFmtId="0" fontId="2" fillId="3" borderId="21" xfId="0" applyNumberFormat="1" applyFont="1" applyFill="1" applyBorder="1" applyAlignment="1" applyProtection="1">
      <alignment horizontal="left" vertical="top" wrapText="1"/>
      <protection locked="0"/>
    </xf>
    <xf numFmtId="0" fontId="2" fillId="3" borderId="22" xfId="0" applyNumberFormat="1" applyFont="1" applyFill="1" applyBorder="1" applyAlignment="1" applyProtection="1">
      <alignment horizontal="left" vertical="top" wrapText="1"/>
      <protection locked="0"/>
    </xf>
    <xf numFmtId="0" fontId="2" fillId="3" borderId="58" xfId="0" applyNumberFormat="1" applyFont="1" applyFill="1" applyBorder="1" applyAlignment="1" applyProtection="1">
      <alignment horizontal="left" vertical="top" wrapText="1"/>
      <protection locked="0"/>
    </xf>
    <xf numFmtId="0" fontId="2" fillId="3" borderId="0" xfId="0" applyNumberFormat="1" applyFont="1" applyFill="1" applyAlignment="1" applyProtection="1">
      <alignment horizontal="left" vertical="top" wrapText="1"/>
      <protection locked="0"/>
    </xf>
    <xf numFmtId="0" fontId="2" fillId="3" borderId="59" xfId="0" applyNumberFormat="1" applyFont="1" applyFill="1" applyBorder="1" applyAlignment="1" applyProtection="1">
      <alignment horizontal="left" vertical="top" wrapText="1"/>
      <protection locked="0"/>
    </xf>
    <xf numFmtId="0" fontId="2" fillId="3" borderId="24" xfId="0" applyNumberFormat="1" applyFont="1" applyFill="1" applyBorder="1" applyAlignment="1" applyProtection="1">
      <alignment horizontal="left" vertical="top" wrapText="1"/>
      <protection locked="0"/>
    </xf>
    <xf numFmtId="0" fontId="2" fillId="3" borderId="9" xfId="0" applyNumberFormat="1" applyFont="1" applyFill="1" applyBorder="1" applyAlignment="1" applyProtection="1">
      <alignment horizontal="left" vertical="top" wrapText="1"/>
      <protection locked="0"/>
    </xf>
    <xf numFmtId="0" fontId="2" fillId="3" borderId="25" xfId="0" applyNumberFormat="1" applyFont="1" applyFill="1" applyBorder="1" applyAlignment="1" applyProtection="1">
      <alignment horizontal="left" vertical="top" wrapText="1"/>
      <protection locked="0"/>
    </xf>
    <xf numFmtId="166" fontId="50" fillId="3" borderId="0" xfId="0" applyNumberFormat="1" applyFont="1" applyFill="1" applyAlignment="1" applyProtection="1">
      <alignment horizontal="center" vertical="center"/>
      <protection locked="0"/>
    </xf>
    <xf numFmtId="166" fontId="13" fillId="3" borderId="19" xfId="0" applyNumberFormat="1" applyFont="1" applyFill="1" applyBorder="1" applyAlignment="1" applyProtection="1">
      <alignment horizontal="center" vertical="center"/>
    </xf>
    <xf numFmtId="166" fontId="13" fillId="3" borderId="26" xfId="0" applyNumberFormat="1" applyFont="1" applyFill="1" applyBorder="1" applyAlignment="1" applyProtection="1">
      <alignment horizontal="center" vertical="center"/>
    </xf>
    <xf numFmtId="166" fontId="13" fillId="3" borderId="20" xfId="0" applyNumberFormat="1" applyFont="1" applyFill="1" applyBorder="1" applyAlignment="1" applyProtection="1">
      <alignment horizontal="left" vertical="center"/>
    </xf>
    <xf numFmtId="166" fontId="13" fillId="3" borderId="21" xfId="0" applyNumberFormat="1" applyFont="1" applyFill="1" applyBorder="1" applyAlignment="1" applyProtection="1">
      <alignment horizontal="left" vertical="center"/>
    </xf>
    <xf numFmtId="166" fontId="13" fillId="3" borderId="22" xfId="0" applyNumberFormat="1" applyFont="1" applyFill="1" applyBorder="1" applyAlignment="1" applyProtection="1">
      <alignment horizontal="left" vertical="center"/>
    </xf>
    <xf numFmtId="166" fontId="13" fillId="3" borderId="24" xfId="0" applyNumberFormat="1" applyFont="1" applyFill="1" applyBorder="1" applyAlignment="1" applyProtection="1">
      <alignment horizontal="left" vertical="center"/>
    </xf>
    <xf numFmtId="166" fontId="13" fillId="3" borderId="9" xfId="0" applyNumberFormat="1" applyFont="1" applyFill="1" applyBorder="1" applyAlignment="1" applyProtection="1">
      <alignment horizontal="left" vertical="center"/>
    </xf>
    <xf numFmtId="166" fontId="13" fillId="3" borderId="25" xfId="0" applyNumberFormat="1" applyFont="1" applyFill="1" applyBorder="1" applyAlignment="1" applyProtection="1">
      <alignment horizontal="left" vertical="center"/>
    </xf>
    <xf numFmtId="166" fontId="5" fillId="3" borderId="20" xfId="0" applyNumberFormat="1" applyFont="1" applyFill="1" applyBorder="1" applyAlignment="1" applyProtection="1">
      <alignment horizontal="center" vertical="center" wrapText="1"/>
    </xf>
    <xf numFmtId="166" fontId="5" fillId="3" borderId="21" xfId="0" applyNumberFormat="1" applyFont="1" applyFill="1" applyBorder="1" applyAlignment="1" applyProtection="1">
      <alignment horizontal="center" vertical="center" wrapText="1"/>
    </xf>
    <xf numFmtId="166" fontId="5" fillId="3" borderId="22" xfId="0" applyNumberFormat="1" applyFont="1" applyFill="1" applyBorder="1" applyAlignment="1" applyProtection="1">
      <alignment horizontal="center" vertical="center" wrapText="1"/>
    </xf>
    <xf numFmtId="166" fontId="5" fillId="3" borderId="24" xfId="0" applyNumberFormat="1" applyFont="1" applyFill="1" applyBorder="1" applyAlignment="1" applyProtection="1">
      <alignment horizontal="center" vertical="center" wrapText="1"/>
    </xf>
    <xf numFmtId="166" fontId="5" fillId="3" borderId="9" xfId="0" applyNumberFormat="1" applyFont="1" applyFill="1" applyBorder="1" applyAlignment="1" applyProtection="1">
      <alignment horizontal="center" vertical="center" wrapText="1"/>
    </xf>
    <xf numFmtId="166" fontId="5" fillId="3" borderId="25" xfId="0" applyNumberFormat="1" applyFont="1" applyFill="1" applyBorder="1" applyAlignment="1" applyProtection="1">
      <alignment horizontal="center" vertical="center" wrapText="1"/>
    </xf>
    <xf numFmtId="166" fontId="27" fillId="0" borderId="26" xfId="3" applyFont="1" applyFill="1" applyBorder="1" applyAlignment="1" applyProtection="1">
      <alignment horizontal="center"/>
    </xf>
    <xf numFmtId="166" fontId="27" fillId="0" borderId="28" xfId="3" applyFont="1" applyFill="1" applyBorder="1" applyAlignment="1" applyProtection="1">
      <alignment horizontal="center"/>
    </xf>
    <xf numFmtId="166" fontId="13" fillId="3" borderId="20" xfId="0" applyNumberFormat="1" applyFont="1" applyFill="1" applyBorder="1" applyAlignment="1" applyProtection="1">
      <alignment horizontal="center" vertical="center"/>
    </xf>
    <xf numFmtId="166" fontId="13" fillId="3" borderId="22" xfId="0" applyNumberFormat="1" applyFont="1" applyFill="1" applyBorder="1" applyAlignment="1" applyProtection="1">
      <alignment horizontal="center" vertical="center"/>
    </xf>
    <xf numFmtId="166" fontId="13" fillId="3" borderId="24" xfId="0" applyNumberFormat="1" applyFont="1" applyFill="1" applyBorder="1" applyAlignment="1" applyProtection="1">
      <alignment horizontal="center" vertical="center"/>
    </xf>
    <xf numFmtId="166" fontId="13" fillId="3" borderId="25" xfId="0" applyNumberFormat="1" applyFont="1" applyFill="1" applyBorder="1" applyAlignment="1" applyProtection="1">
      <alignment horizontal="center" vertical="center"/>
    </xf>
    <xf numFmtId="167" fontId="13" fillId="3" borderId="20" xfId="0" applyNumberFormat="1" applyFont="1" applyFill="1" applyBorder="1" applyAlignment="1" applyProtection="1">
      <alignment horizontal="center" vertical="center"/>
    </xf>
    <xf numFmtId="167" fontId="13" fillId="3" borderId="22" xfId="0" applyNumberFormat="1" applyFont="1" applyFill="1" applyBorder="1" applyAlignment="1" applyProtection="1">
      <alignment horizontal="center" vertical="center"/>
    </xf>
    <xf numFmtId="167" fontId="13" fillId="3" borderId="24" xfId="0" applyNumberFormat="1" applyFont="1" applyFill="1" applyBorder="1" applyAlignment="1" applyProtection="1">
      <alignment horizontal="center" vertical="center"/>
    </xf>
    <xf numFmtId="167" fontId="13" fillId="3" borderId="25" xfId="0" applyNumberFormat="1" applyFont="1" applyFill="1" applyBorder="1" applyAlignment="1" applyProtection="1">
      <alignment horizontal="center" vertical="center"/>
    </xf>
    <xf numFmtId="166" fontId="8" fillId="0" borderId="19" xfId="3" applyFont="1" applyFill="1" applyBorder="1" applyAlignment="1" applyProtection="1">
      <alignment horizontal="center" vertical="center"/>
    </xf>
    <xf numFmtId="166" fontId="8" fillId="0" borderId="26" xfId="3" applyFont="1" applyFill="1" applyBorder="1" applyAlignment="1" applyProtection="1">
      <alignment horizontal="center" vertical="center"/>
    </xf>
    <xf numFmtId="0" fontId="48" fillId="0" borderId="0" xfId="0" applyNumberFormat="1" applyFont="1" applyAlignment="1" applyProtection="1">
      <alignment horizontal="center"/>
    </xf>
    <xf numFmtId="166" fontId="27" fillId="3" borderId="28" xfId="0" applyNumberFormat="1" applyFont="1" applyFill="1" applyBorder="1" applyAlignment="1" applyProtection="1">
      <alignment horizontal="center" vertical="center"/>
    </xf>
    <xf numFmtId="0" fontId="8" fillId="0" borderId="19" xfId="3" applyNumberFormat="1" applyFont="1" applyFill="1" applyBorder="1" applyAlignment="1" applyProtection="1">
      <alignment horizontal="center" vertical="center"/>
    </xf>
    <xf numFmtId="167" fontId="8" fillId="0" borderId="26" xfId="3" applyNumberFormat="1" applyFont="1" applyFill="1" applyBorder="1" applyAlignment="1" applyProtection="1">
      <alignment horizontal="center" vertical="center"/>
    </xf>
    <xf numFmtId="166" fontId="27" fillId="3" borderId="20" xfId="0" applyNumberFormat="1" applyFont="1" applyFill="1" applyBorder="1" applyAlignment="1" applyProtection="1">
      <alignment horizontal="center" vertical="center"/>
    </xf>
    <xf numFmtId="166" fontId="27" fillId="3" borderId="22" xfId="0" applyNumberFormat="1" applyFont="1" applyFill="1" applyBorder="1" applyAlignment="1" applyProtection="1">
      <alignment horizontal="center" vertical="center"/>
    </xf>
    <xf numFmtId="166" fontId="27" fillId="3" borderId="24" xfId="0" applyNumberFormat="1" applyFont="1" applyFill="1" applyBorder="1" applyAlignment="1" applyProtection="1">
      <alignment horizontal="center" vertical="center"/>
    </xf>
    <xf numFmtId="166" fontId="27" fillId="3" borderId="25" xfId="0" applyNumberFormat="1" applyFont="1" applyFill="1" applyBorder="1" applyAlignment="1" applyProtection="1">
      <alignment horizontal="center" vertical="center"/>
    </xf>
    <xf numFmtId="166" fontId="27" fillId="0" borderId="19" xfId="3" applyFont="1" applyFill="1" applyBorder="1" applyAlignment="1" applyProtection="1">
      <alignment horizontal="center"/>
    </xf>
    <xf numFmtId="166" fontId="5" fillId="3" borderId="28" xfId="0" applyNumberFormat="1" applyFont="1" applyFill="1" applyBorder="1" applyAlignment="1" applyProtection="1">
      <alignment horizontal="center" vertical="center"/>
    </xf>
    <xf numFmtId="166" fontId="5" fillId="3" borderId="19" xfId="0" applyNumberFormat="1" applyFont="1" applyFill="1" applyBorder="1" applyAlignment="1" applyProtection="1">
      <alignment horizontal="center" vertical="center"/>
    </xf>
    <xf numFmtId="166" fontId="5" fillId="3" borderId="20" xfId="0" applyNumberFormat="1" applyFont="1" applyFill="1" applyBorder="1" applyAlignment="1" applyProtection="1">
      <alignment horizontal="center" vertical="center"/>
    </xf>
    <xf numFmtId="166" fontId="5" fillId="3" borderId="22" xfId="0" applyNumberFormat="1" applyFont="1" applyFill="1" applyBorder="1" applyAlignment="1" applyProtection="1">
      <alignment horizontal="center" vertical="center"/>
    </xf>
    <xf numFmtId="166" fontId="5" fillId="3" borderId="24" xfId="0" applyNumberFormat="1" applyFont="1" applyFill="1" applyBorder="1" applyAlignment="1" applyProtection="1">
      <alignment horizontal="center" vertical="center"/>
    </xf>
    <xf numFmtId="166" fontId="5" fillId="3" borderId="25" xfId="0" applyNumberFormat="1" applyFont="1" applyFill="1" applyBorder="1" applyAlignment="1" applyProtection="1">
      <alignment horizontal="center" vertical="center"/>
    </xf>
    <xf numFmtId="166" fontId="5" fillId="3" borderId="26" xfId="0" applyNumberFormat="1" applyFont="1" applyFill="1" applyBorder="1" applyAlignment="1" applyProtection="1">
      <alignment horizontal="center" vertical="center"/>
    </xf>
    <xf numFmtId="166" fontId="27" fillId="3" borderId="21" xfId="0" applyNumberFormat="1" applyFont="1" applyFill="1" applyBorder="1" applyAlignment="1" applyProtection="1">
      <alignment horizontal="center" vertical="center"/>
    </xf>
    <xf numFmtId="166" fontId="27" fillId="3" borderId="9" xfId="0" applyNumberFormat="1" applyFont="1" applyFill="1" applyBorder="1" applyAlignment="1" applyProtection="1">
      <alignment horizontal="center" vertical="center"/>
    </xf>
    <xf numFmtId="166" fontId="5" fillId="0" borderId="20" xfId="3" applyFont="1" applyFill="1" applyBorder="1" applyAlignment="1" applyProtection="1">
      <alignment horizontal="center" vertical="center"/>
    </xf>
    <xf numFmtId="166" fontId="5" fillId="0" borderId="21" xfId="3" applyFont="1" applyFill="1" applyBorder="1" applyAlignment="1" applyProtection="1">
      <alignment horizontal="center" vertical="center"/>
    </xf>
    <xf numFmtId="166" fontId="5" fillId="0" borderId="22" xfId="3" applyFont="1" applyFill="1" applyBorder="1" applyAlignment="1" applyProtection="1">
      <alignment horizontal="center" vertical="center"/>
    </xf>
    <xf numFmtId="166" fontId="5" fillId="0" borderId="58" xfId="3" applyFont="1" applyFill="1" applyBorder="1" applyAlignment="1" applyProtection="1">
      <alignment horizontal="center" vertical="center"/>
    </xf>
    <xf numFmtId="166" fontId="5" fillId="0" borderId="0" xfId="0" applyNumberFormat="1" applyFont="1" applyFill="1" applyAlignment="1" applyProtection="1">
      <alignment horizontal="center" vertical="center"/>
    </xf>
    <xf numFmtId="166" fontId="5" fillId="0" borderId="59" xfId="3" applyFont="1" applyFill="1" applyBorder="1" applyAlignment="1" applyProtection="1">
      <alignment horizontal="center" vertical="center"/>
    </xf>
    <xf numFmtId="166" fontId="5" fillId="0" borderId="24" xfId="3" applyFont="1" applyFill="1" applyBorder="1" applyAlignment="1" applyProtection="1">
      <alignment horizontal="center" vertical="center"/>
    </xf>
    <xf numFmtId="166" fontId="5" fillId="0" borderId="9" xfId="3" applyFont="1" applyFill="1" applyBorder="1" applyAlignment="1" applyProtection="1">
      <alignment horizontal="center" vertical="center"/>
    </xf>
    <xf numFmtId="166" fontId="5" fillId="0" borderId="25" xfId="3" applyFont="1" applyFill="1" applyBorder="1" applyAlignment="1" applyProtection="1">
      <alignment horizontal="center" vertical="center"/>
    </xf>
    <xf numFmtId="166" fontId="28" fillId="3" borderId="20" xfId="0" applyNumberFormat="1" applyFont="1" applyFill="1" applyBorder="1" applyAlignment="1" applyProtection="1">
      <alignment horizontal="center" vertical="center"/>
    </xf>
    <xf numFmtId="166" fontId="28" fillId="3" borderId="22" xfId="0" applyNumberFormat="1" applyFont="1" applyFill="1" applyBorder="1" applyAlignment="1" applyProtection="1">
      <alignment horizontal="center" vertical="center"/>
    </xf>
    <xf numFmtId="166" fontId="28" fillId="3" borderId="24" xfId="0" applyNumberFormat="1" applyFont="1" applyFill="1" applyBorder="1" applyAlignment="1" applyProtection="1">
      <alignment horizontal="center" vertical="center"/>
    </xf>
    <xf numFmtId="166" fontId="28" fillId="3" borderId="25" xfId="0" applyNumberFormat="1" applyFont="1" applyFill="1" applyBorder="1" applyAlignment="1" applyProtection="1">
      <alignment horizontal="center" vertical="center"/>
    </xf>
    <xf numFmtId="166" fontId="3" fillId="3" borderId="20" xfId="0" applyNumberFormat="1" applyFont="1" applyFill="1" applyBorder="1" applyAlignment="1" applyProtection="1">
      <alignment horizontal="center" vertical="center"/>
    </xf>
    <xf numFmtId="166" fontId="3" fillId="3" borderId="21" xfId="0" applyNumberFormat="1" applyFont="1" applyFill="1" applyBorder="1" applyAlignment="1" applyProtection="1">
      <alignment horizontal="center" vertical="center"/>
    </xf>
    <xf numFmtId="166" fontId="3" fillId="3" borderId="22" xfId="0" applyNumberFormat="1" applyFont="1" applyFill="1" applyBorder="1" applyAlignment="1" applyProtection="1">
      <alignment horizontal="center" vertical="center"/>
    </xf>
    <xf numFmtId="166" fontId="3" fillId="3" borderId="24" xfId="0" applyNumberFormat="1" applyFont="1" applyFill="1" applyBorder="1" applyAlignment="1" applyProtection="1">
      <alignment horizontal="center" vertical="center"/>
    </xf>
    <xf numFmtId="166" fontId="3" fillId="3" borderId="9" xfId="0" applyNumberFormat="1" applyFont="1" applyFill="1" applyBorder="1" applyAlignment="1" applyProtection="1">
      <alignment horizontal="center" vertical="center"/>
    </xf>
    <xf numFmtId="166" fontId="3" fillId="3" borderId="25" xfId="0" applyNumberFormat="1" applyFont="1" applyFill="1" applyBorder="1" applyAlignment="1" applyProtection="1">
      <alignment horizontal="center" vertical="center"/>
    </xf>
    <xf numFmtId="168" fontId="13" fillId="3" borderId="20" xfId="0" applyNumberFormat="1" applyFont="1" applyFill="1" applyBorder="1" applyAlignment="1" applyProtection="1">
      <alignment horizontal="center" vertical="center"/>
    </xf>
    <xf numFmtId="168" fontId="13" fillId="3" borderId="21" xfId="0" applyNumberFormat="1" applyFont="1" applyFill="1" applyBorder="1" applyAlignment="1" applyProtection="1">
      <alignment horizontal="center" vertical="center"/>
    </xf>
    <xf numFmtId="168" fontId="13" fillId="3" borderId="24" xfId="0" applyNumberFormat="1" applyFont="1" applyFill="1" applyBorder="1" applyAlignment="1" applyProtection="1">
      <alignment horizontal="center" vertical="center"/>
    </xf>
    <xf numFmtId="168" fontId="13" fillId="3" borderId="9" xfId="0" applyNumberFormat="1" applyFont="1" applyFill="1" applyBorder="1" applyAlignment="1" applyProtection="1">
      <alignment horizontal="center" vertical="center"/>
    </xf>
    <xf numFmtId="43" fontId="13" fillId="3" borderId="20" xfId="0" applyNumberFormat="1" applyFont="1" applyFill="1" applyBorder="1" applyAlignment="1" applyProtection="1">
      <alignment horizontal="center" vertical="center" shrinkToFit="1"/>
    </xf>
    <xf numFmtId="43" fontId="13" fillId="3" borderId="21" xfId="0" applyNumberFormat="1" applyFont="1" applyFill="1" applyBorder="1" applyAlignment="1" applyProtection="1">
      <alignment horizontal="center" vertical="center" shrinkToFit="1"/>
    </xf>
    <xf numFmtId="43" fontId="13" fillId="3" borderId="22" xfId="0" applyNumberFormat="1" applyFont="1" applyFill="1" applyBorder="1" applyAlignment="1" applyProtection="1">
      <alignment horizontal="center" vertical="center" shrinkToFit="1"/>
    </xf>
    <xf numFmtId="43" fontId="13" fillId="3" borderId="24" xfId="0" applyNumberFormat="1" applyFont="1" applyFill="1" applyBorder="1" applyAlignment="1" applyProtection="1">
      <alignment horizontal="center" vertical="center" shrinkToFit="1"/>
    </xf>
    <xf numFmtId="43" fontId="13" fillId="3" borderId="9" xfId="0" applyNumberFormat="1" applyFont="1" applyFill="1" applyBorder="1" applyAlignment="1" applyProtection="1">
      <alignment horizontal="center" vertical="center" shrinkToFit="1"/>
    </xf>
    <xf numFmtId="43" fontId="13" fillId="3" borderId="25" xfId="0" applyNumberFormat="1" applyFont="1" applyFill="1" applyBorder="1" applyAlignment="1" applyProtection="1">
      <alignment horizontal="center" vertical="center" shrinkToFit="1"/>
    </xf>
    <xf numFmtId="167" fontId="8" fillId="0" borderId="19" xfId="3" applyNumberFormat="1" applyFont="1" applyFill="1" applyBorder="1" applyAlignment="1" applyProtection="1">
      <alignment horizontal="center" vertical="center"/>
    </xf>
    <xf numFmtId="14" fontId="5" fillId="3" borderId="49" xfId="0" applyNumberFormat="1" applyFont="1" applyFill="1" applyBorder="1" applyAlignment="1" applyProtection="1">
      <alignment vertical="center"/>
      <protection locked="0"/>
    </xf>
    <xf numFmtId="0" fontId="3" fillId="0" borderId="61" xfId="0" applyNumberFormat="1" applyFont="1" applyFill="1" applyBorder="1" applyAlignment="1" applyProtection="1">
      <alignment horizontal="center" vertical="center"/>
    </xf>
    <xf numFmtId="0" fontId="3" fillId="0" borderId="15" xfId="0" applyNumberFormat="1" applyFont="1" applyFill="1" applyBorder="1" applyAlignment="1" applyProtection="1">
      <alignment horizontal="center" vertical="center"/>
    </xf>
    <xf numFmtId="0" fontId="6" fillId="0" borderId="14" xfId="0" applyNumberFormat="1" applyFont="1" applyFill="1" applyBorder="1" applyAlignment="1" applyProtection="1">
      <alignment horizontal="center" vertical="center"/>
    </xf>
    <xf numFmtId="0" fontId="6" fillId="0" borderId="15" xfId="0" applyNumberFormat="1" applyFont="1" applyFill="1" applyBorder="1" applyAlignment="1" applyProtection="1">
      <alignment horizontal="center" vertical="center"/>
    </xf>
    <xf numFmtId="0" fontId="6" fillId="0" borderId="0" xfId="0" applyNumberFormat="1" applyFont="1" applyFill="1" applyAlignment="1" applyProtection="1">
      <alignment horizontal="center" vertical="center"/>
    </xf>
    <xf numFmtId="0" fontId="6" fillId="0" borderId="2" xfId="6"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xf numFmtId="0" fontId="3" fillId="0" borderId="49" xfId="0" applyNumberFormat="1" applyFont="1" applyFill="1" applyBorder="1" applyAlignment="1" applyProtection="1">
      <alignment horizontal="center" vertical="center"/>
    </xf>
    <xf numFmtId="0" fontId="3" fillId="0" borderId="55" xfId="0" applyNumberFormat="1" applyFont="1" applyFill="1" applyBorder="1" applyAlignment="1" applyProtection="1">
      <alignment horizontal="center" vertical="center"/>
    </xf>
    <xf numFmtId="0" fontId="3" fillId="0" borderId="52" xfId="0" applyNumberFormat="1" applyFont="1" applyFill="1" applyBorder="1" applyAlignment="1" applyProtection="1">
      <alignment horizontal="center" vertical="center"/>
    </xf>
    <xf numFmtId="0" fontId="3" fillId="0" borderId="53" xfId="0" applyNumberFormat="1" applyFont="1" applyFill="1" applyBorder="1" applyAlignment="1" applyProtection="1">
      <alignment horizontal="center" vertical="center"/>
    </xf>
    <xf numFmtId="0" fontId="3" fillId="0" borderId="66" xfId="0" applyNumberFormat="1" applyFont="1" applyFill="1" applyBorder="1" applyAlignment="1" applyProtection="1">
      <alignment horizontal="center" vertical="center"/>
    </xf>
    <xf numFmtId="0" fontId="3" fillId="0" borderId="54" xfId="0" applyNumberFormat="1" applyFont="1" applyFill="1" applyBorder="1" applyAlignment="1" applyProtection="1">
      <alignment horizontal="center" vertical="center"/>
    </xf>
    <xf numFmtId="0" fontId="6" fillId="0" borderId="13" xfId="0" applyNumberFormat="1" applyFont="1" applyFill="1" applyBorder="1" applyAlignment="1" applyProtection="1">
      <alignment horizontal="center" vertical="center"/>
    </xf>
    <xf numFmtId="0" fontId="6" fillId="0" borderId="1" xfId="6"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10" xfId="0" applyNumberFormat="1" applyFont="1" applyFill="1" applyBorder="1" applyAlignment="1" applyProtection="1">
      <alignment horizontal="center" vertical="center"/>
    </xf>
    <xf numFmtId="0" fontId="35" fillId="0" borderId="63" xfId="0" applyNumberFormat="1" applyFont="1" applyFill="1" applyBorder="1" applyAlignment="1" applyProtection="1">
      <alignment horizontal="center" vertical="center"/>
    </xf>
    <xf numFmtId="0" fontId="35" fillId="0" borderId="65" xfId="0" applyNumberFormat="1" applyFont="1" applyFill="1" applyBorder="1" applyAlignment="1" applyProtection="1">
      <alignment horizontal="center" vertical="center"/>
    </xf>
    <xf numFmtId="0" fontId="35" fillId="0" borderId="64" xfId="0" applyNumberFormat="1" applyFont="1" applyFill="1" applyBorder="1" applyAlignment="1" applyProtection="1">
      <alignment horizontal="center" vertical="center"/>
    </xf>
    <xf numFmtId="0" fontId="0" fillId="3" borderId="20" xfId="0" applyNumberFormat="1" applyFill="1" applyBorder="1" applyAlignment="1" applyProtection="1">
      <alignment horizontal="center" wrapText="1"/>
      <protection locked="0"/>
    </xf>
    <xf numFmtId="0" fontId="0" fillId="3" borderId="21" xfId="0" applyNumberFormat="1" applyFill="1" applyBorder="1" applyAlignment="1" applyProtection="1">
      <alignment horizontal="center" wrapText="1"/>
      <protection locked="0"/>
    </xf>
    <xf numFmtId="0" fontId="0" fillId="3" borderId="22" xfId="0" applyNumberFormat="1" applyFill="1" applyBorder="1" applyAlignment="1" applyProtection="1">
      <alignment horizontal="center" wrapText="1"/>
      <protection locked="0"/>
    </xf>
    <xf numFmtId="0" fontId="0" fillId="3" borderId="58" xfId="0" applyNumberFormat="1" applyFill="1" applyBorder="1" applyAlignment="1" applyProtection="1">
      <alignment horizontal="center" wrapText="1"/>
      <protection locked="0"/>
    </xf>
    <xf numFmtId="0" fontId="0" fillId="3" borderId="0" xfId="0" applyNumberFormat="1" applyFill="1" applyAlignment="1" applyProtection="1">
      <alignment horizontal="center" wrapText="1"/>
      <protection locked="0"/>
    </xf>
    <xf numFmtId="0" fontId="0" fillId="3" borderId="59" xfId="0" applyNumberFormat="1" applyFill="1" applyBorder="1" applyAlignment="1" applyProtection="1">
      <alignment horizontal="center" wrapText="1"/>
      <protection locked="0"/>
    </xf>
    <xf numFmtId="0" fontId="0" fillId="3" borderId="24" xfId="0" applyNumberFormat="1" applyFill="1" applyBorder="1" applyAlignment="1" applyProtection="1">
      <alignment horizontal="center" wrapText="1"/>
      <protection locked="0"/>
    </xf>
    <xf numFmtId="0" fontId="0" fillId="3" borderId="9" xfId="0" applyNumberFormat="1" applyFill="1" applyBorder="1" applyAlignment="1" applyProtection="1">
      <alignment horizontal="center" wrapText="1"/>
      <protection locked="0"/>
    </xf>
    <xf numFmtId="0" fontId="0" fillId="3" borderId="25" xfId="0" applyNumberFormat="1" applyFill="1" applyBorder="1" applyAlignment="1" applyProtection="1">
      <alignment horizontal="center" wrapText="1"/>
      <protection locked="0"/>
    </xf>
    <xf numFmtId="0" fontId="39" fillId="3" borderId="29" xfId="0" applyNumberFormat="1" applyFont="1" applyFill="1" applyBorder="1" applyAlignment="1" applyProtection="1">
      <alignment vertical="center"/>
      <protection locked="0"/>
    </xf>
    <xf numFmtId="0" fontId="39" fillId="3" borderId="27" xfId="0" applyNumberFormat="1" applyFont="1" applyFill="1" applyBorder="1" applyAlignment="1" applyProtection="1">
      <alignment vertical="center"/>
      <protection locked="0"/>
    </xf>
    <xf numFmtId="0" fontId="5" fillId="3" borderId="49" xfId="0" applyNumberFormat="1" applyFont="1" applyFill="1" applyBorder="1" applyAlignment="1" applyProtection="1">
      <alignment horizontal="center" vertical="center"/>
      <protection locked="0"/>
    </xf>
    <xf numFmtId="0" fontId="0" fillId="3" borderId="20" xfId="0" applyNumberFormat="1" applyFill="1" applyBorder="1" applyAlignment="1" applyProtection="1">
      <alignment horizontal="center" vertical="center" wrapText="1"/>
      <protection locked="0"/>
    </xf>
    <xf numFmtId="0" fontId="0" fillId="3" borderId="21" xfId="0" applyNumberFormat="1" applyFill="1" applyBorder="1" applyAlignment="1" applyProtection="1">
      <alignment horizontal="center" vertical="center" wrapText="1"/>
      <protection locked="0"/>
    </xf>
    <xf numFmtId="0" fontId="0" fillId="3" borderId="22" xfId="0" applyNumberFormat="1" applyFill="1" applyBorder="1" applyAlignment="1" applyProtection="1">
      <alignment horizontal="center" vertical="center" wrapText="1"/>
      <protection locked="0"/>
    </xf>
    <xf numFmtId="0" fontId="0" fillId="3" borderId="58" xfId="0" applyNumberFormat="1" applyFill="1" applyBorder="1" applyAlignment="1" applyProtection="1">
      <alignment horizontal="center" vertical="center" wrapText="1"/>
      <protection locked="0"/>
    </xf>
    <xf numFmtId="0" fontId="0" fillId="3" borderId="0" xfId="0" applyNumberFormat="1" applyFill="1" applyAlignment="1" applyProtection="1">
      <alignment horizontal="center" vertical="center" wrapText="1"/>
      <protection locked="0"/>
    </xf>
    <xf numFmtId="0" fontId="0" fillId="3" borderId="59" xfId="0" applyNumberFormat="1" applyFill="1" applyBorder="1" applyAlignment="1" applyProtection="1">
      <alignment horizontal="center" vertical="center" wrapText="1"/>
      <protection locked="0"/>
    </xf>
    <xf numFmtId="0" fontId="0" fillId="3" borderId="24" xfId="0" applyNumberFormat="1" applyFill="1" applyBorder="1" applyAlignment="1" applyProtection="1">
      <alignment horizontal="center" vertical="center" wrapText="1"/>
      <protection locked="0"/>
    </xf>
    <xf numFmtId="0" fontId="0" fillId="3" borderId="9" xfId="0" applyNumberFormat="1" applyFill="1" applyBorder="1" applyAlignment="1" applyProtection="1">
      <alignment horizontal="center" vertical="center" wrapText="1"/>
      <protection locked="0"/>
    </xf>
    <xf numFmtId="0" fontId="0" fillId="3" borderId="25" xfId="0" applyNumberFormat="1" applyFill="1" applyBorder="1" applyAlignment="1" applyProtection="1">
      <alignment horizontal="center" vertical="center" wrapText="1"/>
      <protection locked="0"/>
    </xf>
    <xf numFmtId="0" fontId="0" fillId="0" borderId="15" xfId="0" applyBorder="1"/>
    <xf numFmtId="0" fontId="0" fillId="0" borderId="1" xfId="0" applyBorder="1"/>
    <xf numFmtId="0" fontId="0" fillId="0" borderId="2" xfId="0" applyBorder="1"/>
    <xf numFmtId="0" fontId="0" fillId="0" borderId="3" xfId="0" applyBorder="1"/>
    <xf numFmtId="0" fontId="0" fillId="0" borderId="5" xfId="0" applyBorder="1"/>
    <xf numFmtId="0" fontId="3" fillId="0" borderId="13" xfId="0" applyNumberFormat="1" applyFont="1" applyFill="1" applyBorder="1" applyAlignment="1" applyProtection="1">
      <alignment horizontal="left" vertical="top"/>
    </xf>
    <xf numFmtId="0" fontId="3" fillId="0" borderId="14" xfId="0" applyNumberFormat="1" applyFont="1" applyFill="1" applyBorder="1" applyAlignment="1" applyProtection="1">
      <alignment horizontal="left" vertical="top"/>
    </xf>
    <xf numFmtId="0" fontId="3" fillId="0" borderId="15" xfId="0" applyNumberFormat="1" applyFont="1" applyFill="1" applyBorder="1" applyAlignment="1" applyProtection="1">
      <alignment horizontal="left" vertical="top"/>
    </xf>
    <xf numFmtId="0" fontId="3" fillId="0" borderId="1" xfId="0" applyNumberFormat="1" applyFont="1" applyFill="1" applyBorder="1" applyAlignment="1" applyProtection="1">
      <alignment horizontal="left" vertical="top"/>
    </xf>
    <xf numFmtId="0" fontId="3" fillId="0" borderId="0" xfId="0" applyNumberFormat="1" applyFont="1" applyFill="1" applyAlignment="1" applyProtection="1">
      <alignment horizontal="left" vertical="top"/>
    </xf>
    <xf numFmtId="0" fontId="3" fillId="0" borderId="2" xfId="0" applyNumberFormat="1" applyFont="1" applyFill="1" applyBorder="1" applyAlignment="1" applyProtection="1">
      <alignment horizontal="left" vertical="top"/>
    </xf>
    <xf numFmtId="0" fontId="3" fillId="0" borderId="3" xfId="0" applyNumberFormat="1" applyFont="1" applyFill="1" applyBorder="1" applyAlignment="1" applyProtection="1">
      <alignment horizontal="left" vertical="top"/>
    </xf>
    <xf numFmtId="0" fontId="3" fillId="0" borderId="4" xfId="0" applyNumberFormat="1" applyFont="1" applyFill="1" applyBorder="1" applyAlignment="1" applyProtection="1">
      <alignment horizontal="left" vertical="top"/>
    </xf>
    <xf numFmtId="0" fontId="3" fillId="0" borderId="5" xfId="0" applyNumberFormat="1" applyFont="1" applyFill="1" applyBorder="1" applyAlignment="1" applyProtection="1">
      <alignment horizontal="left" vertical="top"/>
    </xf>
  </cellXfs>
  <cellStyles count="7">
    <cellStyle name="Euro" xfId="1" xr:uid="{00000000-0005-0000-0000-000000000000}"/>
    <cellStyle name="Komma 2" xfId="2" xr:uid="{00000000-0005-0000-0000-000001000000}"/>
    <cellStyle name="Normální" xfId="0" builtinId="0"/>
    <cellStyle name="Standard 2" xfId="3" xr:uid="{00000000-0005-0000-0000-000003000000}"/>
    <cellStyle name="Standard 3" xfId="4" xr:uid="{00000000-0005-0000-0000-000004000000}"/>
    <cellStyle name="Standard 4" xfId="5" xr:uid="{00000000-0005-0000-0000-000005000000}"/>
    <cellStyle name="Standard_SPIELBER" xfId="6" xr:uid="{00000000-0005-0000-0000-000006000000}"/>
  </cellStyles>
  <dxfs count="4">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 /></Relationships>
</file>

<file path=xl/drawings/_rels/drawing3.xml.rels><?xml version="1.0" encoding="UTF-8" standalone="yes"?>
<Relationships xmlns="http://schemas.openxmlformats.org/package/2006/relationships"><Relationship Id="rId2" Type="http://schemas.openxmlformats.org/officeDocument/2006/relationships/image" Target="../media/image3.png" /><Relationship Id="rId1" Type="http://schemas.openxmlformats.org/officeDocument/2006/relationships/image" Target="../media/image2.png" /></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 /></Relationships>
</file>

<file path=xl/drawings/_rels/drawing5.xml.rels><?xml version="1.0" encoding="UTF-8" standalone="yes"?>
<Relationships xmlns="http://schemas.openxmlformats.org/package/2006/relationships"><Relationship Id="rId1" Type="http://schemas.openxmlformats.org/officeDocument/2006/relationships/image" Target="../media/image2.png" /></Relationships>
</file>

<file path=xl/drawings/_rels/drawing6.xml.rels><?xml version="1.0" encoding="UTF-8" standalone="yes"?>
<Relationships xmlns="http://schemas.openxmlformats.org/package/2006/relationships"><Relationship Id="rId1" Type="http://schemas.openxmlformats.org/officeDocument/2006/relationships/image" Target="../media/image2.png" /></Relationships>
</file>

<file path=xl/drawings/_rels/drawing7.xml.rels><?xml version="1.0" encoding="UTF-8" standalone="yes"?>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oneCellAnchor>
    <xdr:from>
      <xdr:col>0</xdr:col>
      <xdr:colOff>390525</xdr:colOff>
      <xdr:row>0</xdr:row>
      <xdr:rowOff>57150</xdr:rowOff>
    </xdr:from>
    <xdr:ext cx="1038225" cy="342900"/>
    <xdr:pic>
      <xdr:nvPicPr>
        <xdr:cNvPr id="2" name="Grafik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1038225" cy="3429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17</xdr:col>
      <xdr:colOff>152400</xdr:colOff>
      <xdr:row>13</xdr:row>
      <xdr:rowOff>95250</xdr:rowOff>
    </xdr:from>
    <xdr:ext cx="1038225" cy="342900"/>
    <xdr:pic>
      <xdr:nvPicPr>
        <xdr:cNvPr id="2" name="Grafik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1038225" cy="3429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196</xdr:row>
      <xdr:rowOff>19050</xdr:rowOff>
    </xdr:from>
    <xdr:to>
      <xdr:col>0</xdr:col>
      <xdr:colOff>304800</xdr:colOff>
      <xdr:row>199</xdr:row>
      <xdr:rowOff>19050</xdr:rowOff>
    </xdr:to>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304800" cy="438150"/>
        </a:xfrm>
        <a:prstGeom prst="rect">
          <a:avLst/>
        </a:prstGeom>
      </xdr:spPr>
    </xdr:pic>
    <xdr:clientData/>
  </xdr:twoCellAnchor>
  <xdr:oneCellAnchor>
    <xdr:from>
      <xdr:col>7</xdr:col>
      <xdr:colOff>0</xdr:colOff>
      <xdr:row>196</xdr:row>
      <xdr:rowOff>0</xdr:rowOff>
    </xdr:from>
    <xdr:ext cx="733425" cy="238125"/>
    <xdr:pic>
      <xdr:nvPicPr>
        <xdr:cNvPr id="3" name="Grafik 16">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stretch>
          <a:fillRect/>
        </a:stretch>
      </xdr:blipFill>
      <xdr:spPr>
        <a:xfrm>
          <a:off x="0" y="0"/>
          <a:ext cx="733425" cy="238125"/>
        </a:xfrm>
        <a:prstGeom prst="rect">
          <a:avLst/>
        </a:prstGeom>
      </xdr:spPr>
    </xdr:pic>
    <xdr:clientData/>
  </xdr:oneCellAnchor>
  <xdr:twoCellAnchor editAs="oneCell">
    <xdr:from>
      <xdr:col>7</xdr:col>
      <xdr:colOff>0</xdr:colOff>
      <xdr:row>28</xdr:row>
      <xdr:rowOff>0</xdr:rowOff>
    </xdr:from>
    <xdr:to>
      <xdr:col>9</xdr:col>
      <xdr:colOff>104775</xdr:colOff>
      <xdr:row>29</xdr:row>
      <xdr:rowOff>47625</xdr:rowOff>
    </xdr:to>
    <xdr:pic>
      <xdr:nvPicPr>
        <xdr:cNvPr id="4" name="Grafik 8">
          <a:extLst>
            <a:ext uri="{FF2B5EF4-FFF2-40B4-BE49-F238E27FC236}">
              <a16:creationId xmlns:a16="http://schemas.microsoft.com/office/drawing/2014/main" id="{85B97DE6-F43F-4337-BBA8-4FF7C93366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3676650"/>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56</xdr:row>
      <xdr:rowOff>0</xdr:rowOff>
    </xdr:from>
    <xdr:to>
      <xdr:col>9</xdr:col>
      <xdr:colOff>104775</xdr:colOff>
      <xdr:row>57</xdr:row>
      <xdr:rowOff>47625</xdr:rowOff>
    </xdr:to>
    <xdr:pic>
      <xdr:nvPicPr>
        <xdr:cNvPr id="5" name="Grafik 9">
          <a:extLst>
            <a:ext uri="{FF2B5EF4-FFF2-40B4-BE49-F238E27FC236}">
              <a16:creationId xmlns:a16="http://schemas.microsoft.com/office/drawing/2014/main" id="{DCE3832A-C2D0-4975-A4EF-4C118DC0B2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7362825"/>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84</xdr:row>
      <xdr:rowOff>0</xdr:rowOff>
    </xdr:from>
    <xdr:to>
      <xdr:col>9</xdr:col>
      <xdr:colOff>104775</xdr:colOff>
      <xdr:row>85</xdr:row>
      <xdr:rowOff>47625</xdr:rowOff>
    </xdr:to>
    <xdr:pic>
      <xdr:nvPicPr>
        <xdr:cNvPr id="6" name="Grafik 11">
          <a:extLst>
            <a:ext uri="{FF2B5EF4-FFF2-40B4-BE49-F238E27FC236}">
              <a16:creationId xmlns:a16="http://schemas.microsoft.com/office/drawing/2014/main" id="{E526A664-A471-4BF5-9BA0-B6D5C6552E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10896600"/>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112</xdr:row>
      <xdr:rowOff>0</xdr:rowOff>
    </xdr:from>
    <xdr:to>
      <xdr:col>9</xdr:col>
      <xdr:colOff>104775</xdr:colOff>
      <xdr:row>113</xdr:row>
      <xdr:rowOff>76200</xdr:rowOff>
    </xdr:to>
    <xdr:pic>
      <xdr:nvPicPr>
        <xdr:cNvPr id="7" name="Grafik 12">
          <a:extLst>
            <a:ext uri="{FF2B5EF4-FFF2-40B4-BE49-F238E27FC236}">
              <a16:creationId xmlns:a16="http://schemas.microsoft.com/office/drawing/2014/main" id="{F2B76639-3F72-45C3-B25B-B9076755A2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14582775"/>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140</xdr:row>
      <xdr:rowOff>0</xdr:rowOff>
    </xdr:from>
    <xdr:to>
      <xdr:col>9</xdr:col>
      <xdr:colOff>104775</xdr:colOff>
      <xdr:row>141</xdr:row>
      <xdr:rowOff>47625</xdr:rowOff>
    </xdr:to>
    <xdr:pic>
      <xdr:nvPicPr>
        <xdr:cNvPr id="8" name="Grafik 13">
          <a:extLst>
            <a:ext uri="{FF2B5EF4-FFF2-40B4-BE49-F238E27FC236}">
              <a16:creationId xmlns:a16="http://schemas.microsoft.com/office/drawing/2014/main" id="{2EFDCBCB-8BE2-4EE4-AD0A-30FB79FFF0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18240375"/>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168</xdr:row>
      <xdr:rowOff>0</xdr:rowOff>
    </xdr:from>
    <xdr:to>
      <xdr:col>9</xdr:col>
      <xdr:colOff>104775</xdr:colOff>
      <xdr:row>169</xdr:row>
      <xdr:rowOff>47625</xdr:rowOff>
    </xdr:to>
    <xdr:pic>
      <xdr:nvPicPr>
        <xdr:cNvPr id="9" name="Grafik 14">
          <a:extLst>
            <a:ext uri="{FF2B5EF4-FFF2-40B4-BE49-F238E27FC236}">
              <a16:creationId xmlns:a16="http://schemas.microsoft.com/office/drawing/2014/main" id="{F9ED2475-EFA6-42C1-AE14-8B30353762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21774150"/>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196</xdr:row>
      <xdr:rowOff>0</xdr:rowOff>
    </xdr:from>
    <xdr:to>
      <xdr:col>9</xdr:col>
      <xdr:colOff>104775</xdr:colOff>
      <xdr:row>197</xdr:row>
      <xdr:rowOff>47625</xdr:rowOff>
    </xdr:to>
    <xdr:pic>
      <xdr:nvPicPr>
        <xdr:cNvPr id="10" name="Grafik 16">
          <a:extLst>
            <a:ext uri="{FF2B5EF4-FFF2-40B4-BE49-F238E27FC236}">
              <a16:creationId xmlns:a16="http://schemas.microsoft.com/office/drawing/2014/main" id="{8A7B9BF1-F2C7-442D-8A9E-901E27192B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25460325"/>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17</xdr:col>
      <xdr:colOff>152400</xdr:colOff>
      <xdr:row>11</xdr:row>
      <xdr:rowOff>85725</xdr:rowOff>
    </xdr:from>
    <xdr:ext cx="457200" cy="609600"/>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457200" cy="6096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xdr:colOff>
      <xdr:row>3</xdr:row>
      <xdr:rowOff>142875</xdr:rowOff>
    </xdr:to>
    <xdr:pic>
      <xdr:nvPicPr>
        <xdr:cNvPr id="2" name="Picture 2">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476250"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xdr:colOff>
      <xdr:row>3</xdr:row>
      <xdr:rowOff>95250</xdr:rowOff>
    </xdr:to>
    <xdr:pic>
      <xdr:nvPicPr>
        <xdr:cNvPr id="2" name="Picture 2">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0" y="0"/>
          <a:ext cx="476250" cy="6762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xdr:colOff>
      <xdr:row>4</xdr:row>
      <xdr:rowOff>9525</xdr:rowOff>
    </xdr:to>
    <xdr:pic>
      <xdr:nvPicPr>
        <xdr:cNvPr id="2" name="Picture 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476250" cy="63817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 /><Relationship Id="rId1" Type="http://schemas.openxmlformats.org/officeDocument/2006/relationships/printerSettings" Target="../printerSettings/printerSettings10.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5.bin" /></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 /><Relationship Id="rId1" Type="http://schemas.openxmlformats.org/officeDocument/2006/relationships/printerSettings" Target="../printerSettings/printerSettings6.bin" /></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 /><Relationship Id="rId1" Type="http://schemas.openxmlformats.org/officeDocument/2006/relationships/printerSettings" Target="../printerSettings/printerSettings8.bin" /></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AF77"/>
  <sheetViews>
    <sheetView showGridLines="0" zoomScale="150" zoomScaleNormal="115" workbookViewId="0">
      <selection activeCell="Q6" sqref="Q6"/>
    </sheetView>
  </sheetViews>
  <sheetFormatPr defaultColWidth="11.38671875" defaultRowHeight="12.75" x14ac:dyDescent="0.15"/>
  <cols>
    <col min="1" max="1" width="6.890625" style="18" customWidth="1"/>
    <col min="2" max="2" width="3.89453125" style="18" customWidth="1"/>
    <col min="3" max="3" width="4.4921875" style="18" customWidth="1"/>
    <col min="4" max="4" width="8.83984375" style="18" customWidth="1"/>
    <col min="5" max="7" width="4.79296875" style="18" customWidth="1"/>
    <col min="8" max="8" width="5.83984375" style="18" customWidth="1"/>
    <col min="9" max="9" width="3.59375" style="18" customWidth="1"/>
    <col min="10" max="10" width="1.9453125" style="18" customWidth="1"/>
    <col min="11" max="11" width="1.49609375" style="18" customWidth="1"/>
    <col min="12" max="12" width="3.89453125" style="18" customWidth="1"/>
    <col min="13" max="13" width="4.1953125" style="18" customWidth="1"/>
    <col min="14" max="14" width="0.8984375" style="18" customWidth="1"/>
    <col min="15" max="15" width="4.1953125" style="18" customWidth="1"/>
    <col min="16" max="16" width="6.890625" style="18" customWidth="1"/>
    <col min="17" max="17" width="3.89453125" style="18" customWidth="1"/>
    <col min="18" max="18" width="4.4921875" style="18" customWidth="1"/>
    <col min="19" max="19" width="8.83984375" style="18" customWidth="1"/>
    <col min="20" max="20" width="4.79296875" style="18" customWidth="1"/>
    <col min="21" max="22" width="5.09375" style="18" customWidth="1"/>
    <col min="23" max="23" width="5.83984375" style="18" customWidth="1"/>
    <col min="24" max="24" width="3.59375" style="18" customWidth="1"/>
    <col min="25" max="25" width="1.9453125" style="18" customWidth="1"/>
    <col min="26" max="26" width="1.49609375" style="18" customWidth="1"/>
    <col min="27" max="27" width="3.89453125" style="18" customWidth="1"/>
    <col min="28" max="28" width="3.14453125" style="18" customWidth="1"/>
    <col min="29" max="29" width="16.48046875" style="137" customWidth="1"/>
    <col min="30" max="30" width="7.19140625" style="18" bestFit="1" customWidth="1"/>
    <col min="31" max="31" width="1.796875" style="18" customWidth="1"/>
    <col min="32" max="32" width="7.19140625" style="18" bestFit="1" customWidth="1"/>
    <col min="33" max="33" width="11.38671875" style="18" customWidth="1"/>
    <col min="34" max="16384" width="11.38671875" style="18"/>
  </cols>
  <sheetData>
    <row r="1" spans="1:32" ht="12" customHeight="1" x14ac:dyDescent="0.15">
      <c r="A1" s="16" t="s">
        <v>0</v>
      </c>
      <c r="B1" s="17"/>
      <c r="C1" s="17"/>
      <c r="D1" s="17"/>
      <c r="E1" s="17"/>
      <c r="F1" s="17"/>
      <c r="G1" s="17"/>
      <c r="H1" s="17"/>
      <c r="I1" s="17"/>
      <c r="J1" s="17"/>
      <c r="K1" s="17"/>
      <c r="L1" s="17"/>
      <c r="M1" s="17"/>
      <c r="N1" s="17"/>
      <c r="O1" s="17"/>
      <c r="P1" s="17"/>
      <c r="Q1" s="17"/>
      <c r="R1" s="17"/>
      <c r="S1" s="17"/>
      <c r="T1" s="17"/>
      <c r="U1" s="17"/>
      <c r="V1" s="17"/>
      <c r="W1" s="17"/>
      <c r="X1" s="17"/>
      <c r="Y1" s="17"/>
      <c r="Z1" s="17"/>
      <c r="AA1" s="17"/>
    </row>
    <row r="2" spans="1:32" ht="18" customHeight="1" x14ac:dyDescent="0.15">
      <c r="A2" s="19" t="s">
        <v>1</v>
      </c>
      <c r="B2" s="20"/>
      <c r="C2" s="20"/>
      <c r="D2" s="20"/>
      <c r="E2" s="20"/>
      <c r="F2" s="20"/>
      <c r="G2" s="20"/>
      <c r="H2" s="20"/>
      <c r="I2" s="20"/>
      <c r="J2" s="20"/>
      <c r="K2" s="20"/>
      <c r="L2" s="20"/>
      <c r="M2" s="20"/>
      <c r="N2" s="20"/>
      <c r="O2" s="20"/>
      <c r="P2" s="20"/>
      <c r="Q2" s="20"/>
      <c r="R2" s="20"/>
      <c r="S2" s="20"/>
      <c r="T2" s="20"/>
      <c r="U2" s="20"/>
      <c r="V2" s="20"/>
      <c r="W2" s="20"/>
      <c r="X2" s="20"/>
      <c r="Y2" s="21"/>
      <c r="Z2" s="21"/>
      <c r="AA2" s="21"/>
    </row>
    <row r="3" spans="1:32" x14ac:dyDescent="0.15">
      <c r="N3" s="207"/>
    </row>
    <row r="4" spans="1:32" ht="15" customHeight="1" x14ac:dyDescent="0.15">
      <c r="C4" s="281" t="str">
        <f>IF(ISBLANK('4Bahnen_1-4'!S18),"",'4Bahnen_1-4'!S18)</f>
        <v/>
      </c>
      <c r="D4" s="282"/>
      <c r="E4" s="283"/>
      <c r="F4" s="162" t="str">
        <f>IF(ISBLANK('4Bahnen_1-4'!U18),"","X")</f>
        <v/>
      </c>
      <c r="H4" s="22"/>
      <c r="I4" s="26" t="s">
        <v>2</v>
      </c>
      <c r="J4" s="281" t="str">
        <f>IF(ISBLANK('4Bahnen_1-4'!W7),"","X")</f>
        <v/>
      </c>
      <c r="K4" s="283"/>
      <c r="L4" s="23"/>
      <c r="P4" s="24" t="s">
        <v>3</v>
      </c>
      <c r="Q4" s="284" t="s">
        <v>4</v>
      </c>
      <c r="R4" s="284"/>
      <c r="S4" s="284"/>
      <c r="T4" s="284"/>
      <c r="U4" s="284"/>
      <c r="V4" s="284"/>
      <c r="W4" s="22"/>
      <c r="X4" s="26" t="s">
        <v>5</v>
      </c>
      <c r="Y4" s="285" t="s">
        <v>6</v>
      </c>
      <c r="Z4" s="285"/>
      <c r="AA4" s="285"/>
    </row>
    <row r="5" spans="1:32" ht="15" customHeight="1" x14ac:dyDescent="0.15">
      <c r="A5"/>
      <c r="B5"/>
      <c r="D5" s="208"/>
      <c r="E5" s="31" t="s">
        <v>7</v>
      </c>
      <c r="F5" s="205" t="str">
        <f>IF(ISBLANK('4Bahnen_1-4'!U19),"","X")</f>
        <v/>
      </c>
      <c r="H5" s="22"/>
      <c r="I5" s="26" t="s">
        <v>8</v>
      </c>
      <c r="J5" s="281" t="str">
        <f>IF(ISBLANK('4Bahnen_1-4'!W8),"","X")</f>
        <v/>
      </c>
      <c r="K5" s="283"/>
      <c r="L5" s="23"/>
      <c r="P5" s="22"/>
      <c r="W5" s="22"/>
      <c r="X5" s="22"/>
    </row>
    <row r="6" spans="1:32" ht="15" customHeight="1" x14ac:dyDescent="0.15">
      <c r="A6"/>
      <c r="B6" t="s">
        <v>9</v>
      </c>
      <c r="C6"/>
      <c r="D6" s="208"/>
      <c r="E6" s="31" t="s">
        <v>10</v>
      </c>
      <c r="F6" s="205" t="str">
        <f>IF(ISBLANK('4Bahnen_1-4'!U20),"","X")</f>
        <v/>
      </c>
      <c r="G6"/>
      <c r="H6" s="22"/>
      <c r="I6" s="26" t="s">
        <v>11</v>
      </c>
      <c r="J6" s="281" t="str">
        <f>IF(ISBLANK('4Bahnen_1-4'!W9),"","X")</f>
        <v/>
      </c>
      <c r="K6" s="283"/>
      <c r="L6"/>
      <c r="M6"/>
      <c r="N6"/>
      <c r="O6"/>
      <c r="P6" s="28" t="s">
        <v>12</v>
      </c>
      <c r="Q6" s="133" t="s">
        <v>13</v>
      </c>
      <c r="R6" s="133"/>
      <c r="S6" s="29"/>
      <c r="T6"/>
      <c r="U6" s="26" t="s">
        <v>14</v>
      </c>
      <c r="V6" s="132" t="s">
        <v>15</v>
      </c>
      <c r="W6" s="27"/>
      <c r="X6" s="26" t="s">
        <v>16</v>
      </c>
      <c r="Y6" s="132" t="s">
        <v>17</v>
      </c>
      <c r="Z6" s="27"/>
      <c r="AA6" s="27"/>
      <c r="AB6"/>
      <c r="AC6"/>
      <c r="AD6"/>
      <c r="AE6"/>
      <c r="AF6"/>
    </row>
    <row r="7" spans="1:32" ht="15" customHeight="1" x14ac:dyDescent="0.15">
      <c r="A7"/>
      <c r="B7"/>
      <c r="D7" s="208"/>
      <c r="E7" s="31" t="s">
        <v>18</v>
      </c>
      <c r="F7" s="205" t="str">
        <f>IF(ISBLANK('4Bahnen_1-4'!U21),"","X")</f>
        <v/>
      </c>
      <c r="H7" s="22"/>
      <c r="I7" s="26" t="s">
        <v>19</v>
      </c>
      <c r="J7" s="281" t="str">
        <f>IF(ISBLANK('4Bahnen_1-4'!W10),"","X")</f>
        <v/>
      </c>
      <c r="K7" s="283"/>
      <c r="P7" s="22"/>
    </row>
    <row r="8" spans="1:32" ht="15" customHeight="1" x14ac:dyDescent="0.1">
      <c r="B8" s="30"/>
      <c r="C8" s="30"/>
      <c r="D8" s="31" t="s">
        <v>20</v>
      </c>
      <c r="E8" s="31" t="s">
        <v>21</v>
      </c>
      <c r="F8" s="205" t="str">
        <f>IF(ISBLANK('4Bahnen_1-4'!U22),"","X")</f>
        <v/>
      </c>
      <c r="H8" s="22"/>
      <c r="I8" s="26" t="s">
        <v>22</v>
      </c>
      <c r="J8" s="281" t="str">
        <f>IF(ISBLANK('4Bahnen_1-4'!W11),"","X")</f>
        <v/>
      </c>
      <c r="K8" s="283"/>
      <c r="P8" s="22"/>
      <c r="Q8" s="22"/>
      <c r="R8" s="26" t="s">
        <v>23</v>
      </c>
      <c r="S8" s="135" t="s">
        <v>24</v>
      </c>
      <c r="T8" s="25"/>
      <c r="U8" s="25"/>
      <c r="V8" s="25"/>
      <c r="W8" s="25"/>
      <c r="X8" s="25"/>
      <c r="Y8" s="25"/>
      <c r="Z8" s="25"/>
      <c r="AA8" s="25"/>
    </row>
    <row r="9" spans="1:32" ht="15" customHeight="1" x14ac:dyDescent="0.1">
      <c r="B9" s="30"/>
      <c r="C9" s="30"/>
      <c r="D9" s="31" t="s">
        <v>25</v>
      </c>
      <c r="E9" s="31" t="s">
        <v>21</v>
      </c>
      <c r="F9" s="205" t="str">
        <f>IF(ISBLANK('4Bahnen_1-4'!U23),"","X")</f>
        <v/>
      </c>
      <c r="H9" s="22"/>
      <c r="I9" s="26" t="s">
        <v>26</v>
      </c>
      <c r="J9" s="281" t="str">
        <f>IF(ISBLANK('4Bahnen_1-4'!W12),"","X")</f>
        <v/>
      </c>
      <c r="K9" s="283"/>
    </row>
    <row r="11" spans="1:32" ht="12.75" customHeight="1" x14ac:dyDescent="0.15">
      <c r="A11" s="32" t="s">
        <v>27</v>
      </c>
      <c r="B11" s="33"/>
      <c r="C11" s="33"/>
      <c r="D11" s="34"/>
      <c r="E11" s="32" t="s">
        <v>28</v>
      </c>
      <c r="F11" s="33"/>
      <c r="G11" s="33"/>
      <c r="H11" s="33"/>
      <c r="I11" s="33"/>
      <c r="J11" s="33"/>
      <c r="K11" s="33"/>
      <c r="L11" s="34"/>
      <c r="M11" s="35" t="s">
        <v>9</v>
      </c>
      <c r="N11" s="35"/>
      <c r="O11" s="35"/>
      <c r="P11" s="32" t="s">
        <v>27</v>
      </c>
      <c r="Q11" s="33"/>
      <c r="R11" s="33"/>
      <c r="S11" s="34"/>
      <c r="T11" s="32" t="s">
        <v>29</v>
      </c>
      <c r="U11" s="33"/>
      <c r="V11" s="33"/>
      <c r="W11" s="33"/>
      <c r="X11" s="33"/>
      <c r="Y11" s="33"/>
      <c r="Z11" s="33"/>
      <c r="AA11" s="34"/>
    </row>
    <row r="12" spans="1:32" ht="20.100000000000001" customHeight="1" x14ac:dyDescent="0.15">
      <c r="A12" s="36" t="s">
        <v>30</v>
      </c>
      <c r="B12" s="37"/>
      <c r="C12" s="37"/>
      <c r="D12" s="38"/>
      <c r="E12" s="39" t="s">
        <v>31</v>
      </c>
      <c r="F12" s="40"/>
      <c r="G12" s="40"/>
      <c r="H12" s="40"/>
      <c r="I12" s="40"/>
      <c r="J12" s="40"/>
      <c r="K12" s="40"/>
      <c r="L12" s="41"/>
      <c r="M12" s="35" t="s">
        <v>9</v>
      </c>
      <c r="N12" s="35"/>
      <c r="O12" s="35"/>
      <c r="P12" s="36" t="s">
        <v>30</v>
      </c>
      <c r="Q12" s="37"/>
      <c r="R12" s="37"/>
      <c r="S12" s="38"/>
      <c r="T12" s="39" t="s">
        <v>32</v>
      </c>
      <c r="U12" s="40"/>
      <c r="V12" s="40"/>
      <c r="W12" s="40"/>
      <c r="X12" s="40"/>
      <c r="Y12" s="40"/>
      <c r="Z12" s="40"/>
      <c r="AA12" s="41"/>
    </row>
    <row r="13" spans="1:32" ht="12.75" customHeight="1" x14ac:dyDescent="0.1">
      <c r="A13" s="32" t="s">
        <v>33</v>
      </c>
      <c r="B13" s="34"/>
      <c r="C13" s="32" t="s">
        <v>34</v>
      </c>
      <c r="D13" s="33"/>
      <c r="E13" s="42"/>
      <c r="F13" s="43"/>
      <c r="G13" s="110"/>
      <c r="H13" s="110"/>
      <c r="I13" s="286"/>
      <c r="J13" s="286"/>
      <c r="K13" s="287"/>
      <c r="L13" s="288"/>
      <c r="M13" s="35"/>
      <c r="N13" s="35"/>
      <c r="O13" s="35"/>
      <c r="P13" s="32" t="s">
        <v>33</v>
      </c>
      <c r="Q13" s="34"/>
      <c r="R13" s="32" t="s">
        <v>34</v>
      </c>
      <c r="S13" s="33"/>
      <c r="T13" s="42"/>
      <c r="U13" s="43"/>
      <c r="V13" s="110"/>
      <c r="W13" s="110"/>
      <c r="X13" s="287"/>
      <c r="Y13" s="287"/>
      <c r="Z13" s="287"/>
      <c r="AA13" s="288"/>
    </row>
    <row r="14" spans="1:32" ht="17.25" customHeight="1" x14ac:dyDescent="0.15">
      <c r="A14" s="142" t="s">
        <v>35</v>
      </c>
      <c r="B14" s="143"/>
      <c r="C14" s="143"/>
      <c r="D14" s="143"/>
      <c r="E14" s="111" t="s">
        <v>36</v>
      </c>
      <c r="F14" s="44" t="s">
        <v>37</v>
      </c>
      <c r="G14" s="44" t="s">
        <v>38</v>
      </c>
      <c r="H14" s="44" t="s">
        <v>39</v>
      </c>
      <c r="I14" s="289" t="s">
        <v>40</v>
      </c>
      <c r="J14" s="290"/>
      <c r="K14" s="291" t="s">
        <v>41</v>
      </c>
      <c r="L14" s="290"/>
      <c r="M14" s="35"/>
      <c r="N14" s="35"/>
      <c r="O14" s="35"/>
      <c r="P14" s="142" t="s">
        <v>42</v>
      </c>
      <c r="Q14" s="143"/>
      <c r="R14" s="143"/>
      <c r="S14" s="165"/>
      <c r="T14" s="111" t="s">
        <v>36</v>
      </c>
      <c r="U14" s="44" t="s">
        <v>37</v>
      </c>
      <c r="V14" s="44" t="s">
        <v>38</v>
      </c>
      <c r="W14" s="44" t="s">
        <v>39</v>
      </c>
      <c r="X14" s="289" t="s">
        <v>40</v>
      </c>
      <c r="Y14" s="290"/>
      <c r="Z14" s="291" t="s">
        <v>41</v>
      </c>
      <c r="AA14" s="290"/>
    </row>
    <row r="15" spans="1:32" ht="12.95" customHeight="1" x14ac:dyDescent="0.15">
      <c r="A15" s="144"/>
      <c r="B15" s="145"/>
      <c r="C15" s="146"/>
      <c r="D15" s="147"/>
      <c r="E15" s="155" t="s">
        <v>43</v>
      </c>
      <c r="F15" s="156" t="s">
        <v>44</v>
      </c>
      <c r="G15" s="156" t="s">
        <v>45</v>
      </c>
      <c r="H15" s="156">
        <f>IF(ISBLANK('4Bahnen_1-4'!H7),"",'4Bahnen_1-4'!H7)</f>
        <v>146</v>
      </c>
      <c r="I15" s="292">
        <f>IF(ISBLANK('4Bahnen_1-4'!E7),"",IF(H15=0,0,IF(H15&gt;W15,1,IF(H15&lt;W15,0,IF(H15=W15,0.5,"?")))))</f>
        <v>1</v>
      </c>
      <c r="J15" s="293"/>
      <c r="K15" s="294">
        <f>IF(ISBLANK('4Bahnen_1-4'!E7),"",IF(I19=0,0,IF(I19&gt;X19,1,IF(I19&lt;X19,0,IF(AND(I19=X19,H19&gt;W19),1,IF(AND(I19=X19,H19&lt;W19),0,IF(AND(I19=X19,H19=W19),0.5," ")))))))</f>
        <v>1</v>
      </c>
      <c r="L15" s="295"/>
      <c r="M15" s="35"/>
      <c r="N15" s="35"/>
      <c r="O15" s="35"/>
      <c r="P15" s="144" t="s">
        <v>46</v>
      </c>
      <c r="Q15" s="145"/>
      <c r="R15" s="146"/>
      <c r="S15" s="166"/>
      <c r="T15" s="155" t="s">
        <v>47</v>
      </c>
      <c r="U15" s="156" t="s">
        <v>48</v>
      </c>
      <c r="V15" s="156" t="s">
        <v>49</v>
      </c>
      <c r="W15" s="156">
        <f>IF(ISBLANK('4Bahnen_1-4'!P7),"",'4Bahnen_1-4'!P7)</f>
        <v>103</v>
      </c>
      <c r="X15" s="292">
        <f>IF(ISBLANK('4Bahnen_1-4'!M7),"",IF(W15=0,0,IF(W15&gt;H15,1,IF(W15&lt;H15,0,IF(W15=H15,0.5,"?")))))</f>
        <v>0</v>
      </c>
      <c r="Y15" s="293"/>
      <c r="Z15" s="294">
        <f>IF(ISBLANK('4Bahnen_1-4'!M7),"",IF(X19=0,0,IF(X19&gt;I19,1,IF(X19&lt;I19,0,IF(AND(X19=I19,W19&gt;H19),1,IF(AND(X19=I19,W19&lt;H19),0,IF(AND(X19=I19,H19=W19),0.5," ")))))))</f>
        <v>0</v>
      </c>
      <c r="AA15" s="295"/>
    </row>
    <row r="16" spans="1:32" ht="12.95" customHeight="1" x14ac:dyDescent="0.15">
      <c r="A16" s="202"/>
      <c r="B16" s="149"/>
      <c r="C16" s="149"/>
      <c r="D16" s="149"/>
      <c r="E16" s="157" t="s">
        <v>50</v>
      </c>
      <c r="F16" s="158" t="s">
        <v>51</v>
      </c>
      <c r="G16" s="158" t="s">
        <v>52</v>
      </c>
      <c r="H16" s="158">
        <f>IF(ISBLANK('4Bahnen_1-4'!H8),"",'4Bahnen_1-4'!H8)</f>
        <v>130</v>
      </c>
      <c r="I16" s="300">
        <f>IF(ISBLANK('4Bahnen_1-4'!E8),"",IF(H16=0,0,IF(H16&gt;W16,1,IF(H16&lt;W16,0,IF(H16=W16,0.5,"?")))))</f>
        <v>1</v>
      </c>
      <c r="J16" s="301"/>
      <c r="K16" s="296"/>
      <c r="L16" s="297"/>
      <c r="M16" s="35"/>
      <c r="N16" s="35"/>
      <c r="O16" s="35"/>
      <c r="P16" s="202"/>
      <c r="Q16" s="149"/>
      <c r="R16" s="149"/>
      <c r="S16" s="167"/>
      <c r="T16" s="157" t="s">
        <v>53</v>
      </c>
      <c r="U16" s="158" t="s">
        <v>54</v>
      </c>
      <c r="V16" s="158" t="s">
        <v>55</v>
      </c>
      <c r="W16" s="158">
        <f>IF(ISBLANK('4Bahnen_1-4'!P8),"",'4Bahnen_1-4'!P8)</f>
        <v>100</v>
      </c>
      <c r="X16" s="300">
        <f>IF(ISBLANK('4Bahnen_1-4'!M8),"",IF(W16=0,0,IF(W16&gt;H16,1,IF(W16&lt;H16,0,IF(W16=H16,0.5,"?")))))</f>
        <v>0</v>
      </c>
      <c r="Y16" s="301"/>
      <c r="Z16" s="296"/>
      <c r="AA16" s="297"/>
    </row>
    <row r="17" spans="1:27" ht="12.95" customHeight="1" x14ac:dyDescent="0.15">
      <c r="A17" s="144"/>
      <c r="B17" s="145"/>
      <c r="C17" s="146"/>
      <c r="D17" s="147"/>
      <c r="E17" s="157" t="s">
        <v>56</v>
      </c>
      <c r="F17" s="158" t="s">
        <v>57</v>
      </c>
      <c r="G17" s="158" t="s">
        <v>52</v>
      </c>
      <c r="H17" s="158">
        <f>IF(ISBLANK('4Bahnen_1-4'!H9),"",'4Bahnen_1-4'!H9)</f>
        <v>146</v>
      </c>
      <c r="I17" s="300">
        <f>IF(ISBLANK('4Bahnen_1-4'!E9),"",IF(H17=0,0,IF(H17&gt;W17,1,IF(H17&lt;W17,0,IF(H17=W17,0.5,"?")))))</f>
        <v>1</v>
      </c>
      <c r="J17" s="301"/>
      <c r="K17" s="296"/>
      <c r="L17" s="297"/>
      <c r="M17" s="35"/>
      <c r="N17" s="35"/>
      <c r="O17" s="35"/>
      <c r="P17" s="144"/>
      <c r="Q17" s="145"/>
      <c r="R17" s="146"/>
      <c r="S17" s="166"/>
      <c r="T17" s="157" t="s">
        <v>58</v>
      </c>
      <c r="U17" s="158" t="s">
        <v>54</v>
      </c>
      <c r="V17" s="158" t="s">
        <v>49</v>
      </c>
      <c r="W17" s="158">
        <f>IF(ISBLANK('4Bahnen_1-4'!P9),"",'4Bahnen_1-4'!P9)</f>
        <v>122</v>
      </c>
      <c r="X17" s="300">
        <f>IF(ISBLANK('4Bahnen_1-4'!M9),"",IF(W17=0,0,IF(W17&gt;H17,1,IF(W17&lt;H17,0,IF(W17=H17,0.5,"?")))))</f>
        <v>0</v>
      </c>
      <c r="Y17" s="301"/>
      <c r="Z17" s="296"/>
      <c r="AA17" s="297"/>
    </row>
    <row r="18" spans="1:27" ht="12.95" customHeight="1" x14ac:dyDescent="0.15">
      <c r="A18" s="202">
        <f>'4Bahnen_1-4'!B13</f>
        <v>0</v>
      </c>
      <c r="B18" s="149"/>
      <c r="C18" s="149"/>
      <c r="D18" s="149"/>
      <c r="E18" s="12" t="s">
        <v>58</v>
      </c>
      <c r="F18" s="13" t="s">
        <v>59</v>
      </c>
      <c r="G18" s="13" t="s">
        <v>60</v>
      </c>
      <c r="H18" s="13">
        <f>IF(ISBLANK('4Bahnen_1-4'!H10),"",'4Bahnen_1-4'!H10)</f>
        <v>150</v>
      </c>
      <c r="I18" s="302">
        <f>IF(ISBLANK('4Bahnen_1-4'!E10),"",IF(H18=0,0,IF(H18&gt;W18,1,IF(H18&lt;W18,0,IF(H18=W18,0.5,"?")))))</f>
        <v>1</v>
      </c>
      <c r="J18" s="303"/>
      <c r="K18" s="296"/>
      <c r="L18" s="297"/>
      <c r="M18" s="35"/>
      <c r="N18" s="35"/>
      <c r="O18" s="35"/>
      <c r="P18" s="202">
        <f>'4Bahnen_1-4'!J13</f>
        <v>0</v>
      </c>
      <c r="Q18" s="149"/>
      <c r="R18" s="149"/>
      <c r="S18" s="167"/>
      <c r="T18" s="12" t="s">
        <v>61</v>
      </c>
      <c r="U18" s="13" t="s">
        <v>62</v>
      </c>
      <c r="V18" s="13" t="s">
        <v>55</v>
      </c>
      <c r="W18" s="13">
        <f>IF(ISBLANK('4Bahnen_1-4'!P10),"",'4Bahnen_1-4'!P10)</f>
        <v>96</v>
      </c>
      <c r="X18" s="302">
        <f>IF(ISBLANK('4Bahnen_1-4'!M10),"",IF(W18=0,0,IF(W18&gt;H18,1,IF(W18&lt;H18,0,IF(W18=H18,0.5,"?")))))</f>
        <v>0</v>
      </c>
      <c r="Y18" s="303"/>
      <c r="Z18" s="296"/>
      <c r="AA18" s="297"/>
    </row>
    <row r="19" spans="1:27" ht="12.95" customHeight="1" x14ac:dyDescent="0.15">
      <c r="A19" s="150">
        <f>'4Bahnen_1-4'!B14</f>
        <v>0</v>
      </c>
      <c r="B19" s="151"/>
      <c r="C19" s="153" t="str">
        <f>IF(ISBLANK('4Bahnen_1-4'!C14),"",'4Bahnen_1-4'!C14)</f>
        <v/>
      </c>
      <c r="D19" s="154"/>
      <c r="E19" s="14">
        <f>IF(ISBLANK('4Bahnen_1-4'!E7),"",SUM(E15:E18))</f>
        <v>0</v>
      </c>
      <c r="F19" s="15">
        <f>IF(ISBLANK('4Bahnen_1-4'!E7),"",SUM(F15:F18))</f>
        <v>0</v>
      </c>
      <c r="G19" s="15">
        <f>IF(ISBLANK('4Bahnen_1-4'!E7),"",SUM(G15:G18))</f>
        <v>0</v>
      </c>
      <c r="H19" s="15">
        <f>IF(ISBLANK('4Bahnen_1-4'!E7),"",SUM(H15:H18))</f>
        <v>572</v>
      </c>
      <c r="I19" s="304">
        <f>IF(ISBLANK('4Bahnen_1-4'!E7),"",SUM(I15:I18))</f>
        <v>4</v>
      </c>
      <c r="J19" s="305"/>
      <c r="K19" s="298"/>
      <c r="L19" s="299"/>
      <c r="M19" s="35"/>
      <c r="N19" s="35"/>
      <c r="O19" s="35"/>
      <c r="P19" s="150">
        <f>'4Bahnen_1-4'!J14</f>
        <v>0</v>
      </c>
      <c r="Q19" s="151"/>
      <c r="R19" s="152" t="str">
        <f>IF(ISBLANK('4Bahnen_1-4'!K14),"",'4Bahnen_1-4'!K14)</f>
        <v/>
      </c>
      <c r="S19" s="154"/>
      <c r="T19" s="14">
        <f>IF(ISBLANK('4Bahnen_1-4'!M7),"",SUM(T15:T18))</f>
        <v>0</v>
      </c>
      <c r="U19" s="15">
        <f>IF(ISBLANK('4Bahnen_1-4'!N7),"",SUM(U15:U18))</f>
        <v>0</v>
      </c>
      <c r="V19" s="15">
        <f>IF(ISBLANK('4Bahnen_1-4'!M7),"",SUM(V15:V18))</f>
        <v>0</v>
      </c>
      <c r="W19" s="15">
        <f>IF(ISBLANK('4Bahnen_1-4'!M7),"",SUM(W15:W18))</f>
        <v>421</v>
      </c>
      <c r="X19" s="304">
        <f>IF(ISBLANK('4Bahnen_1-4'!M7),"",SUM(X15:X18))</f>
        <v>0</v>
      </c>
      <c r="Y19" s="305"/>
      <c r="Z19" s="298"/>
      <c r="AA19" s="299"/>
    </row>
    <row r="20" spans="1:27" ht="5.0999999999999996" customHeight="1" x14ac:dyDescent="0.15">
      <c r="A20" s="35"/>
      <c r="B20" s="35"/>
      <c r="C20" s="35"/>
      <c r="D20" s="35"/>
      <c r="E20" s="35"/>
      <c r="F20" s="35"/>
      <c r="G20" s="35"/>
      <c r="H20" s="35"/>
      <c r="I20" s="45"/>
      <c r="J20" s="35"/>
      <c r="K20" s="35"/>
      <c r="L20" s="35"/>
      <c r="M20" s="35"/>
      <c r="N20" s="35"/>
      <c r="O20" s="35"/>
      <c r="P20" s="35"/>
      <c r="Q20" s="35"/>
      <c r="R20" s="35"/>
      <c r="S20" s="35"/>
      <c r="T20" s="35"/>
      <c r="U20" s="35"/>
      <c r="V20" s="35"/>
      <c r="W20" s="35"/>
      <c r="X20" s="35"/>
      <c r="Y20" s="35"/>
      <c r="Z20" s="35"/>
      <c r="AA20" s="35"/>
    </row>
    <row r="21" spans="1:27" ht="16.5" customHeight="1" x14ac:dyDescent="0.15">
      <c r="A21" s="142" t="s">
        <v>63</v>
      </c>
      <c r="B21" s="143"/>
      <c r="C21" s="143"/>
      <c r="D21" s="143"/>
      <c r="E21" s="111" t="s">
        <v>36</v>
      </c>
      <c r="F21" s="44" t="s">
        <v>37</v>
      </c>
      <c r="G21" s="44" t="s">
        <v>38</v>
      </c>
      <c r="H21" s="44" t="s">
        <v>39</v>
      </c>
      <c r="I21" s="289" t="s">
        <v>40</v>
      </c>
      <c r="J21" s="290"/>
      <c r="K21" s="306" t="s">
        <v>41</v>
      </c>
      <c r="L21" s="290"/>
      <c r="M21" s="35" t="s">
        <v>64</v>
      </c>
      <c r="N21" s="35"/>
      <c r="O21" s="35"/>
      <c r="P21" s="142" t="s">
        <v>65</v>
      </c>
      <c r="Q21" s="143"/>
      <c r="R21" s="143"/>
      <c r="S21" s="143"/>
      <c r="T21" s="111" t="s">
        <v>36</v>
      </c>
      <c r="U21" s="44" t="s">
        <v>37</v>
      </c>
      <c r="V21" s="44" t="s">
        <v>38</v>
      </c>
      <c r="W21" s="44" t="s">
        <v>39</v>
      </c>
      <c r="X21" s="289" t="s">
        <v>40</v>
      </c>
      <c r="Y21" s="290"/>
      <c r="Z21" s="291" t="s">
        <v>41</v>
      </c>
      <c r="AA21" s="290"/>
    </row>
    <row r="22" spans="1:27" ht="12.95" customHeight="1" x14ac:dyDescent="0.15">
      <c r="A22" s="144" t="s">
        <v>66</v>
      </c>
      <c r="B22" s="145"/>
      <c r="C22" s="146"/>
      <c r="D22" s="147"/>
      <c r="E22" s="155" t="s">
        <v>67</v>
      </c>
      <c r="F22" s="156" t="s">
        <v>68</v>
      </c>
      <c r="G22" s="156" t="s">
        <v>69</v>
      </c>
      <c r="H22" s="156">
        <f>IF(ISBLANK('4Bahnen_1-4'!H18),"",'4Bahnen_1-4'!H18)</f>
        <v>110</v>
      </c>
      <c r="I22" s="307">
        <f>IF(ISBLANK('4Bahnen_1-4'!E18),"",IF(H22=0,0,IF(H22&gt;W22,1,IF(H22&lt;W22,0,IF(H22=W22,0.5,"?")))))</f>
        <v>0</v>
      </c>
      <c r="J22" s="308"/>
      <c r="K22" s="309">
        <f>IF(ISBLANK('4Bahnen_1-4'!E18),"",IF(I26=0,0,IF(I26&gt;X26,1,IF(I26&lt;X26,0,IF(AND(I26=X26,H26&gt;W26),1,IF(AND(I26=X26,H26&lt;W26),0,IF(AND(I26=X26,H26=W26),0.5," ")))))))</f>
        <v>0</v>
      </c>
      <c r="L22" s="295"/>
      <c r="M22" s="35"/>
      <c r="N22" s="35"/>
      <c r="O22" s="35"/>
      <c r="P22" s="144" t="s">
        <v>70</v>
      </c>
      <c r="Q22" s="145"/>
      <c r="R22" s="146"/>
      <c r="S22" s="147"/>
      <c r="T22" s="155" t="s">
        <v>71</v>
      </c>
      <c r="U22" s="156" t="s">
        <v>72</v>
      </c>
      <c r="V22" s="156" t="s">
        <v>73</v>
      </c>
      <c r="W22" s="156">
        <f>IF(ISBLANK('4Bahnen_1-4'!P18),"",'4Bahnen_1-4'!P18)</f>
        <v>127</v>
      </c>
      <c r="X22" s="292">
        <f>IF(ISBLANK('4Bahnen_1-4'!M18),"",IF(W22=0,0,IF(W22&gt;H22,1,IF(W22&lt;H22,0,IF(W22=H22,0.5,"?")))))</f>
        <v>1</v>
      </c>
      <c r="Y22" s="293"/>
      <c r="Z22" s="294">
        <f>IF(ISBLANK('4Bahnen_1-4'!M18),"",IF(X26=0,0,IF(X26&gt;I26,1,IF(X26&lt;I26,0,IF(AND(X26=I26,W26&gt;H26),1,IF(AND(X26=I26,W26&lt;H26),0,IF(AND(X26=I26,H26=W26),0.5," ")))))))</f>
        <v>1</v>
      </c>
      <c r="AA22" s="295"/>
    </row>
    <row r="23" spans="1:27" ht="12.95" customHeight="1" x14ac:dyDescent="0.15">
      <c r="A23" s="202"/>
      <c r="B23" s="149"/>
      <c r="C23" s="149"/>
      <c r="D23" s="149"/>
      <c r="E23" s="157" t="s">
        <v>74</v>
      </c>
      <c r="F23" s="158" t="s">
        <v>75</v>
      </c>
      <c r="G23" s="158" t="s">
        <v>55</v>
      </c>
      <c r="H23" s="158">
        <f>IF(ISBLANK('4Bahnen_1-4'!H19),"",'4Bahnen_1-4'!H19)</f>
        <v>108</v>
      </c>
      <c r="I23" s="300">
        <f>IF(ISBLANK('4Bahnen_1-4'!E19),"",IF(H23=0,0,IF(H23&gt;W23,1,IF(H23&lt;W23,0,IF(H23=W23,0.5,"?")))))</f>
        <v>0</v>
      </c>
      <c r="J23" s="301"/>
      <c r="K23" s="310"/>
      <c r="L23" s="297"/>
      <c r="M23" s="35"/>
      <c r="N23" s="35"/>
      <c r="O23" s="35"/>
      <c r="P23" s="202"/>
      <c r="Q23" s="149"/>
      <c r="R23" s="149"/>
      <c r="S23" s="149"/>
      <c r="T23" s="157" t="s">
        <v>76</v>
      </c>
      <c r="U23" s="158" t="s">
        <v>48</v>
      </c>
      <c r="V23" s="158" t="s">
        <v>49</v>
      </c>
      <c r="W23" s="158">
        <f>IF(ISBLANK('4Bahnen_1-4'!P19),"",'4Bahnen_1-4'!P19)</f>
        <v>115</v>
      </c>
      <c r="X23" s="300">
        <f>IF(ISBLANK('4Bahnen_1-4'!M19),"",IF(W23=0,0,IF(W23&gt;H23,1,IF(W23&lt;H23,0,IF(W23=H23,0.5,"?")))))</f>
        <v>1</v>
      </c>
      <c r="Y23" s="301"/>
      <c r="Z23" s="296"/>
      <c r="AA23" s="297"/>
    </row>
    <row r="24" spans="1:27" ht="12.95" customHeight="1" x14ac:dyDescent="0.15">
      <c r="A24" s="144"/>
      <c r="B24" s="145"/>
      <c r="C24" s="146"/>
      <c r="D24" s="147"/>
      <c r="E24" s="157" t="s">
        <v>50</v>
      </c>
      <c r="F24" s="158" t="s">
        <v>77</v>
      </c>
      <c r="G24" s="158" t="s">
        <v>49</v>
      </c>
      <c r="H24" s="158">
        <f>IF(ISBLANK('4Bahnen_1-4'!H20),"",'4Bahnen_1-4'!H20)</f>
        <v>138</v>
      </c>
      <c r="I24" s="300">
        <f>IF(ISBLANK('4Bahnen_1-4'!E20),"",IF(H24=0,0,IF(H24&gt;W24,1,IF(H24&lt;W24,0,IF(H24=W24,0.5,"?")))))</f>
        <v>1</v>
      </c>
      <c r="J24" s="301"/>
      <c r="K24" s="310"/>
      <c r="L24" s="297"/>
      <c r="M24" s="35"/>
      <c r="N24" s="35"/>
      <c r="O24" s="35"/>
      <c r="P24" s="144"/>
      <c r="Q24" s="145"/>
      <c r="R24" s="146"/>
      <c r="S24" s="147"/>
      <c r="T24" s="157" t="s">
        <v>43</v>
      </c>
      <c r="U24" s="158" t="s">
        <v>78</v>
      </c>
      <c r="V24" s="158" t="s">
        <v>79</v>
      </c>
      <c r="W24" s="158">
        <f>IF(ISBLANK('4Bahnen_1-4'!P20),"",'4Bahnen_1-4'!P20)</f>
        <v>136</v>
      </c>
      <c r="X24" s="300">
        <f>IF(ISBLANK('4Bahnen_1-4'!M20),"",IF(W24=0,0,IF(W24&gt;H24,1,IF(W24&lt;H24,0,IF(W24=H24,0.5,"?")))))</f>
        <v>0</v>
      </c>
      <c r="Y24" s="301"/>
      <c r="Z24" s="296"/>
      <c r="AA24" s="297"/>
    </row>
    <row r="25" spans="1:27" ht="12.95" customHeight="1" x14ac:dyDescent="0.15">
      <c r="A25" s="202">
        <f>'4Bahnen_1-4'!B24</f>
        <v>0</v>
      </c>
      <c r="B25" s="149"/>
      <c r="C25" s="149"/>
      <c r="D25" s="149"/>
      <c r="E25" s="12" t="s">
        <v>80</v>
      </c>
      <c r="F25" s="13" t="s">
        <v>57</v>
      </c>
      <c r="G25" s="13" t="s">
        <v>49</v>
      </c>
      <c r="H25" s="13">
        <f>IF(ISBLANK('4Bahnen_1-4'!H21),"",'4Bahnen_1-4'!H21)</f>
        <v>138</v>
      </c>
      <c r="I25" s="302">
        <f>IF(ISBLANK('4Bahnen_1-4'!E21),"",IF(H25=0,0,IF(H25&gt;W25,1,IF(H25&lt;W25,0,IF(H25=W25,0.5,"?")))))</f>
        <v>0</v>
      </c>
      <c r="J25" s="303"/>
      <c r="K25" s="310"/>
      <c r="L25" s="297"/>
      <c r="M25" s="35"/>
      <c r="N25" s="35"/>
      <c r="O25" s="35"/>
      <c r="P25" s="202">
        <f>'4Bahnen_1-4'!J24</f>
        <v>0</v>
      </c>
      <c r="Q25" s="149"/>
      <c r="R25" s="149"/>
      <c r="S25" s="149"/>
      <c r="T25" s="12" t="s">
        <v>81</v>
      </c>
      <c r="U25" s="13" t="s">
        <v>82</v>
      </c>
      <c r="V25" s="13" t="s">
        <v>60</v>
      </c>
      <c r="W25" s="13">
        <f>IF(ISBLANK('4Bahnen_1-4'!P21),"",'4Bahnen_1-4'!P21)</f>
        <v>139</v>
      </c>
      <c r="X25" s="302">
        <f>IF(ISBLANK('4Bahnen_1-4'!M21),"",IF(W25=0,0,IF(W25&gt;H25,1,IF(W25&lt;H25,0,IF(W25=H25,0.5,"?")))))</f>
        <v>1</v>
      </c>
      <c r="Y25" s="303"/>
      <c r="Z25" s="296"/>
      <c r="AA25" s="297"/>
    </row>
    <row r="26" spans="1:27" ht="12.95" customHeight="1" x14ac:dyDescent="0.15">
      <c r="A26" s="150">
        <f>'4Bahnen_1-4'!B25</f>
        <v>0</v>
      </c>
      <c r="B26" s="151"/>
      <c r="C26" s="153" t="str">
        <f>IF(ISBLANK('4Bahnen_1-4'!C25),"",'4Bahnen_1-4'!C25)</f>
        <v/>
      </c>
      <c r="D26" s="154"/>
      <c r="E26" s="14">
        <f>IF(ISBLANK('4Bahnen_1-4'!E18),"",SUM(E22:E25))</f>
        <v>0</v>
      </c>
      <c r="F26" s="15">
        <f>IF(ISBLANK('4Bahnen_1-4'!F18),"",SUM(F22:F25))</f>
        <v>0</v>
      </c>
      <c r="G26" s="15">
        <f>IF(ISBLANK('4Bahnen_1-4'!E18),"",SUM(G22:G25))</f>
        <v>0</v>
      </c>
      <c r="H26" s="15">
        <f>IF(ISBLANK('4Bahnen_1-4'!E18),"",SUM(H22:H25))</f>
        <v>494</v>
      </c>
      <c r="I26" s="312">
        <f>IF(ISBLANK('4Bahnen_1-4'!E18),"",SUM(I22:I25))</f>
        <v>1</v>
      </c>
      <c r="J26" s="313"/>
      <c r="K26" s="311"/>
      <c r="L26" s="299"/>
      <c r="M26" s="35"/>
      <c r="N26" s="35"/>
      <c r="O26" s="35"/>
      <c r="P26" s="150">
        <f>'4Bahnen_1-4'!J25</f>
        <v>0</v>
      </c>
      <c r="Q26" s="151"/>
      <c r="R26" s="152" t="str">
        <f>IF(ISBLANK('4Bahnen_1-4'!K25),"",'4Bahnen_1-4'!K25)</f>
        <v/>
      </c>
      <c r="S26" s="152"/>
      <c r="T26" s="14">
        <f>IF(ISBLANK('4Bahnen_1-4'!M18),"",SUM(T22:T25))</f>
        <v>0</v>
      </c>
      <c r="U26" s="15">
        <f>IF(ISBLANK('4Bahnen_1-4'!N18),"",SUM(U22:U25))</f>
        <v>0</v>
      </c>
      <c r="V26" s="15">
        <f>IF(ISBLANK('4Bahnen_1-4'!M18),"",SUM(V22:V25))</f>
        <v>0</v>
      </c>
      <c r="W26" s="15">
        <f>IF(ISBLANK('4Bahnen_1-4'!M18),"",SUM(W22:W25))</f>
        <v>517</v>
      </c>
      <c r="X26" s="304">
        <f>IF(ISBLANK('4Bahnen_1-4'!M18),"",SUM(X22:X25))</f>
        <v>3</v>
      </c>
      <c r="Y26" s="305"/>
      <c r="Z26" s="298"/>
      <c r="AA26" s="299"/>
    </row>
    <row r="27" spans="1:27" ht="5.0999999999999996" customHeight="1" x14ac:dyDescent="0.15">
      <c r="A27" s="46"/>
      <c r="B27" s="46"/>
      <c r="C27" s="46"/>
      <c r="D27" s="46"/>
      <c r="E27" s="46"/>
      <c r="F27" s="46"/>
      <c r="G27" s="46"/>
      <c r="H27" s="46"/>
      <c r="I27" s="47"/>
      <c r="J27" s="46"/>
      <c r="K27" s="46"/>
      <c r="L27" s="46"/>
      <c r="M27" s="35"/>
      <c r="N27" s="35"/>
      <c r="O27" s="35"/>
      <c r="P27" s="46"/>
      <c r="Q27" s="46"/>
      <c r="R27" s="46"/>
      <c r="S27" s="46"/>
      <c r="T27" s="46"/>
      <c r="U27" s="46"/>
      <c r="V27" s="46"/>
      <c r="W27" s="46"/>
      <c r="X27" s="46"/>
      <c r="Y27" s="46"/>
      <c r="Z27" s="46"/>
      <c r="AA27" s="46"/>
    </row>
    <row r="28" spans="1:27" ht="16.5" customHeight="1" x14ac:dyDescent="0.15">
      <c r="A28" s="142" t="s">
        <v>83</v>
      </c>
      <c r="B28" s="143"/>
      <c r="C28" s="143"/>
      <c r="D28" s="143"/>
      <c r="E28" s="111" t="s">
        <v>36</v>
      </c>
      <c r="F28" s="44" t="s">
        <v>37</v>
      </c>
      <c r="G28" s="44" t="s">
        <v>38</v>
      </c>
      <c r="H28" s="44" t="s">
        <v>39</v>
      </c>
      <c r="I28" s="289" t="s">
        <v>40</v>
      </c>
      <c r="J28" s="290"/>
      <c r="K28" s="291" t="s">
        <v>41</v>
      </c>
      <c r="L28" s="290"/>
      <c r="M28" s="35" t="s">
        <v>9</v>
      </c>
      <c r="N28" s="35"/>
      <c r="O28" s="35"/>
      <c r="P28" s="142" t="s">
        <v>84</v>
      </c>
      <c r="Q28" s="143"/>
      <c r="R28" s="143"/>
      <c r="S28" s="143"/>
      <c r="T28" s="111" t="s">
        <v>36</v>
      </c>
      <c r="U28" s="44" t="s">
        <v>37</v>
      </c>
      <c r="V28" s="44" t="s">
        <v>38</v>
      </c>
      <c r="W28" s="44" t="s">
        <v>39</v>
      </c>
      <c r="X28" s="289" t="s">
        <v>40</v>
      </c>
      <c r="Y28" s="290"/>
      <c r="Z28" s="291" t="s">
        <v>41</v>
      </c>
      <c r="AA28" s="290"/>
    </row>
    <row r="29" spans="1:27" ht="12.95" customHeight="1" x14ac:dyDescent="0.15">
      <c r="A29" s="144" t="s">
        <v>85</v>
      </c>
      <c r="B29" s="145"/>
      <c r="C29" s="146"/>
      <c r="D29" s="147"/>
      <c r="E29" s="155" t="s">
        <v>60</v>
      </c>
      <c r="F29" s="156" t="s">
        <v>60</v>
      </c>
      <c r="G29" s="156" t="s">
        <v>60</v>
      </c>
      <c r="H29" s="156">
        <f>IF(ISBLANK('4Bahnen_1-4'!H29),"",'4Bahnen_1-4'!H29)</f>
        <v>0</v>
      </c>
      <c r="I29" s="307">
        <f>IF(ISBLANK('4Bahnen_1-4'!E29),"",IF(H29=0,0,IF(H29&gt;W29,1,IF(H29&lt;W29,0,IF(H29=W29,0.5,"?")))))</f>
        <v>0</v>
      </c>
      <c r="J29" s="308"/>
      <c r="K29" s="294">
        <f>IF(ISBLANK('4Bahnen_1-4'!E29),"",IF(I33=0,0,IF(I33&gt;X33,1,IF(I33&lt;X33,0,IF(AND(I33=X33,H33&gt;W33),1,IF(AND(I33=X33,H33&lt;W33),0,IF(AND(I33=X33,H33=W33),0.5," ")))))))</f>
        <v>0</v>
      </c>
      <c r="L29" s="295"/>
      <c r="M29" s="35"/>
      <c r="N29" s="35"/>
      <c r="O29" s="35"/>
      <c r="P29" s="144" t="s">
        <v>86</v>
      </c>
      <c r="Q29" s="145"/>
      <c r="R29" s="146"/>
      <c r="S29" s="147"/>
      <c r="T29" s="155" t="s">
        <v>60</v>
      </c>
      <c r="U29" s="156" t="s">
        <v>60</v>
      </c>
      <c r="V29" s="156" t="s">
        <v>60</v>
      </c>
      <c r="W29" s="156">
        <f>IF(ISBLANK('4Bahnen_1-4'!P29),"",'4Bahnen_1-4'!P29)</f>
        <v>0</v>
      </c>
      <c r="X29" s="292">
        <f>IF(ISBLANK('4Bahnen_1-4'!M29),"",IF(W29=0,0,IF(W29&gt;H29,1,IF(W29&lt;H29,0,IF(W29=H29,0.5,"?")))))</f>
        <v>0</v>
      </c>
      <c r="Y29" s="293"/>
      <c r="Z29" s="294">
        <f>IF(ISBLANK('4Bahnen_1-4'!M29),"",IF(X33=0,0,IF(X33&gt;I33,1,IF(X33&lt;I33,0,IF(AND(X33=I33,W33&gt;H33),1,IF(AND(X33=I33,W33&lt;H33),0,IF(AND(X33=I33,H33=W33),0.5," ")))))))</f>
        <v>0</v>
      </c>
      <c r="AA29" s="295"/>
    </row>
    <row r="30" spans="1:27" ht="12.95" customHeight="1" x14ac:dyDescent="0.15">
      <c r="A30" s="202"/>
      <c r="B30" s="149"/>
      <c r="C30" s="149"/>
      <c r="D30" s="149"/>
      <c r="E30" s="157" t="s">
        <v>60</v>
      </c>
      <c r="F30" s="158" t="s">
        <v>60</v>
      </c>
      <c r="G30" s="158" t="s">
        <v>60</v>
      </c>
      <c r="H30" s="158">
        <f>IF(ISBLANK('4Bahnen_1-4'!H30),"",'4Bahnen_1-4'!H30)</f>
        <v>0</v>
      </c>
      <c r="I30" s="300">
        <f>IF(ISBLANK('4Bahnen_1-4'!E30),"",IF(H30=0,0,IF(H30&gt;W30,1,IF(H30&lt;W30,0,IF(H30=W30,0.5,"?")))))</f>
        <v>0</v>
      </c>
      <c r="J30" s="301"/>
      <c r="K30" s="296"/>
      <c r="L30" s="297"/>
      <c r="M30" s="35"/>
      <c r="N30" s="35"/>
      <c r="O30" s="35"/>
      <c r="P30" s="202"/>
      <c r="Q30" s="149"/>
      <c r="R30" s="149"/>
      <c r="S30" s="149"/>
      <c r="T30" s="157" t="s">
        <v>60</v>
      </c>
      <c r="U30" s="158" t="s">
        <v>60</v>
      </c>
      <c r="V30" s="158" t="s">
        <v>60</v>
      </c>
      <c r="W30" s="158">
        <f>IF(ISBLANK('4Bahnen_1-4'!P30),"",'4Bahnen_1-4'!P30)</f>
        <v>0</v>
      </c>
      <c r="X30" s="300">
        <f>IF(ISBLANK('4Bahnen_1-4'!M30),"",IF(W30=0,0,IF(W30&gt;H30,1,IF(W30&lt;H30,0,IF(W30=H30,0.5,"?")))))</f>
        <v>0</v>
      </c>
      <c r="Y30" s="301"/>
      <c r="Z30" s="296"/>
      <c r="AA30" s="297"/>
    </row>
    <row r="31" spans="1:27" ht="12.95" customHeight="1" x14ac:dyDescent="0.15">
      <c r="A31" s="144"/>
      <c r="B31" s="145"/>
      <c r="C31" s="146"/>
      <c r="D31" s="147"/>
      <c r="E31" s="157" t="s">
        <v>60</v>
      </c>
      <c r="F31" s="158" t="s">
        <v>60</v>
      </c>
      <c r="G31" s="158" t="s">
        <v>60</v>
      </c>
      <c r="H31" s="158">
        <f>IF(ISBLANK('4Bahnen_1-4'!H31),"",'4Bahnen_1-4'!H31)</f>
        <v>0</v>
      </c>
      <c r="I31" s="300">
        <f>IF(ISBLANK('4Bahnen_1-4'!E31),"",IF(H31=0,0,IF(H31&gt;W31,1,IF(H31&lt;W31,0,IF(H31=W31,0.5,"?")))))</f>
        <v>0</v>
      </c>
      <c r="J31" s="301"/>
      <c r="K31" s="296"/>
      <c r="L31" s="297"/>
      <c r="M31" s="35"/>
      <c r="N31" s="35"/>
      <c r="O31" s="35"/>
      <c r="P31" s="144"/>
      <c r="Q31" s="145"/>
      <c r="R31" s="146"/>
      <c r="S31" s="147"/>
      <c r="T31" s="157" t="s">
        <v>60</v>
      </c>
      <c r="U31" s="158" t="s">
        <v>60</v>
      </c>
      <c r="V31" s="158" t="s">
        <v>60</v>
      </c>
      <c r="W31" s="158">
        <f>IF(ISBLANK('4Bahnen_1-4'!P31),"",'4Bahnen_1-4'!P31)</f>
        <v>0</v>
      </c>
      <c r="X31" s="300">
        <f>IF(ISBLANK('4Bahnen_1-4'!M31),"",IF(W31=0,0,IF(W31&gt;H31,1,IF(W31&lt;H31,0,IF(W31=H31,0.5,"?")))))</f>
        <v>0</v>
      </c>
      <c r="Y31" s="301"/>
      <c r="Z31" s="296"/>
      <c r="AA31" s="297"/>
    </row>
    <row r="32" spans="1:27" ht="12.95" customHeight="1" x14ac:dyDescent="0.15">
      <c r="A32" s="202">
        <f>'4Bahnen_1-4'!B35</f>
        <v>0</v>
      </c>
      <c r="B32" s="149"/>
      <c r="C32" s="149"/>
      <c r="D32" s="149"/>
      <c r="E32" s="12" t="s">
        <v>60</v>
      </c>
      <c r="F32" s="13" t="s">
        <v>60</v>
      </c>
      <c r="G32" s="13" t="s">
        <v>60</v>
      </c>
      <c r="H32" s="13">
        <f>IF(ISBLANK('4Bahnen_1-4'!H32),"",'4Bahnen_1-4'!H32)</f>
        <v>0</v>
      </c>
      <c r="I32" s="302">
        <f>IF(ISBLANK('4Bahnen_1-4'!E32),"",IF(H32=0,0,IF(H32&gt;W32,1,IF(H32&lt;W32,0,IF(H32=W32,0.5,"?")))))</f>
        <v>0</v>
      </c>
      <c r="J32" s="303"/>
      <c r="K32" s="296"/>
      <c r="L32" s="297"/>
      <c r="M32" s="35"/>
      <c r="N32" s="35"/>
      <c r="O32" s="35"/>
      <c r="P32" s="202">
        <f>'4Bahnen_1-4'!J35</f>
        <v>0</v>
      </c>
      <c r="Q32" s="149"/>
      <c r="R32" s="149"/>
      <c r="S32" s="149"/>
      <c r="T32" s="12" t="s">
        <v>60</v>
      </c>
      <c r="U32" s="13" t="s">
        <v>60</v>
      </c>
      <c r="V32" s="13" t="s">
        <v>60</v>
      </c>
      <c r="W32" s="13">
        <f>IF(ISBLANK('4Bahnen_1-4'!P32),"",'4Bahnen_1-4'!P32)</f>
        <v>0</v>
      </c>
      <c r="X32" s="302">
        <f>IF(ISBLANK('4Bahnen_1-4'!M32),"",IF(W32=0,0,IF(W32&gt;H32,1,IF(W32&lt;H32,0,IF(W32=H32,0.5,"?")))))</f>
        <v>0</v>
      </c>
      <c r="Y32" s="303"/>
      <c r="Z32" s="296"/>
      <c r="AA32" s="297"/>
    </row>
    <row r="33" spans="1:29" ht="12.95" customHeight="1" x14ac:dyDescent="0.15">
      <c r="A33" s="150">
        <f>'4Bahnen_1-4'!B36</f>
        <v>0</v>
      </c>
      <c r="B33" s="151"/>
      <c r="C33" s="153" t="str">
        <f>IF(ISBLANK('4Bahnen_1-4'!C36),"",'4Bahnen_1-4'!C36)</f>
        <v/>
      </c>
      <c r="D33" s="152"/>
      <c r="E33" s="14">
        <f>IF(ISBLANK('4Bahnen_1-4'!E29),"",SUM(E29:E32))</f>
        <v>0</v>
      </c>
      <c r="F33" s="15">
        <f>IF(ISBLANK('4Bahnen_1-4'!F29),"",SUM(F29:F32))</f>
        <v>0</v>
      </c>
      <c r="G33" s="15">
        <f>IF(ISBLANK('4Bahnen_1-4'!E29),"",SUM(G29:G32))</f>
        <v>0</v>
      </c>
      <c r="H33" s="15">
        <f>IF(ISBLANK('4Bahnen_1-4'!E29),"",SUM(H29:H32))</f>
        <v>0</v>
      </c>
      <c r="I33" s="312">
        <f>IF(ISBLANK('4Bahnen_1-4'!E29),"",SUM(I29:I32))</f>
        <v>0</v>
      </c>
      <c r="J33" s="313"/>
      <c r="K33" s="298"/>
      <c r="L33" s="299"/>
      <c r="M33" s="35"/>
      <c r="N33" s="35"/>
      <c r="O33" s="35"/>
      <c r="P33" s="150">
        <f>'4Bahnen_1-4'!J36</f>
        <v>0</v>
      </c>
      <c r="Q33" s="151"/>
      <c r="R33" s="152" t="str">
        <f>IF(ISBLANK('4Bahnen_1-4'!K36),"",'4Bahnen_1-4'!K36)</f>
        <v/>
      </c>
      <c r="S33" s="152"/>
      <c r="T33" s="14">
        <f>IF(ISBLANK('4Bahnen_1-4'!M29),"",SUM(T29:T32))</f>
        <v>0</v>
      </c>
      <c r="U33" s="15">
        <f>IF(ISBLANK('4Bahnen_1-4'!N29),"",SUM(U29:U32))</f>
        <v>0</v>
      </c>
      <c r="V33" s="15">
        <f>IF(ISBLANK('4Bahnen_1-4'!M29),"",SUM(V29:V32))</f>
        <v>0</v>
      </c>
      <c r="W33" s="15">
        <f>IF(ISBLANK('4Bahnen_1-4'!M29),"",SUM(W29:W32))</f>
        <v>0</v>
      </c>
      <c r="X33" s="304">
        <f>IF(ISBLANK('4Bahnen_1-4'!M29),"",SUM(X29:X32))</f>
        <v>0</v>
      </c>
      <c r="Y33" s="305"/>
      <c r="Z33" s="298"/>
      <c r="AA33" s="299"/>
    </row>
    <row r="34" spans="1:29" ht="5.0999999999999996" customHeight="1" x14ac:dyDescent="0.15">
      <c r="A34" s="46"/>
      <c r="B34" s="46"/>
      <c r="C34" s="46"/>
      <c r="D34" s="46"/>
      <c r="E34" s="46"/>
      <c r="F34" s="46"/>
      <c r="G34" s="46"/>
      <c r="H34" s="46"/>
      <c r="I34" s="47"/>
      <c r="J34" s="46"/>
      <c r="K34" s="46"/>
      <c r="L34" s="46"/>
      <c r="M34" s="35"/>
      <c r="N34" s="35"/>
      <c r="O34" s="35"/>
      <c r="P34" s="46"/>
      <c r="Q34" s="46"/>
      <c r="R34" s="46"/>
      <c r="S34" s="46"/>
      <c r="T34" s="46"/>
      <c r="U34" s="46"/>
      <c r="V34" s="46"/>
      <c r="W34" s="46"/>
      <c r="X34" s="46"/>
      <c r="Y34" s="46"/>
      <c r="Z34" s="46"/>
      <c r="AA34" s="46"/>
    </row>
    <row r="35" spans="1:29" ht="16.5" customHeight="1" x14ac:dyDescent="0.15">
      <c r="A35" s="142" t="s">
        <v>87</v>
      </c>
      <c r="B35" s="143"/>
      <c r="C35" s="143"/>
      <c r="D35" s="143"/>
      <c r="E35" s="111" t="s">
        <v>36</v>
      </c>
      <c r="F35" s="44" t="s">
        <v>37</v>
      </c>
      <c r="G35" s="44" t="s">
        <v>38</v>
      </c>
      <c r="H35" s="44" t="s">
        <v>39</v>
      </c>
      <c r="I35" s="289" t="s">
        <v>40</v>
      </c>
      <c r="J35" s="290"/>
      <c r="K35" s="291" t="s">
        <v>41</v>
      </c>
      <c r="L35" s="290"/>
      <c r="M35" s="35" t="s">
        <v>9</v>
      </c>
      <c r="N35" s="35"/>
      <c r="O35" s="35"/>
      <c r="P35" s="142" t="s">
        <v>88</v>
      </c>
      <c r="Q35" s="143"/>
      <c r="R35" s="143"/>
      <c r="S35" s="143"/>
      <c r="T35" s="111" t="s">
        <v>36</v>
      </c>
      <c r="U35" s="44" t="s">
        <v>37</v>
      </c>
      <c r="V35" s="44" t="s">
        <v>38</v>
      </c>
      <c r="W35" s="44" t="s">
        <v>39</v>
      </c>
      <c r="X35" s="289" t="s">
        <v>40</v>
      </c>
      <c r="Y35" s="290"/>
      <c r="Z35" s="291" t="s">
        <v>41</v>
      </c>
      <c r="AA35" s="290"/>
    </row>
    <row r="36" spans="1:29" ht="12.95" customHeight="1" x14ac:dyDescent="0.15">
      <c r="A36" s="144" t="s">
        <v>89</v>
      </c>
      <c r="B36" s="145"/>
      <c r="C36" s="146"/>
      <c r="D36" s="147"/>
      <c r="E36" s="155" t="s">
        <v>60</v>
      </c>
      <c r="F36" s="156" t="s">
        <v>60</v>
      </c>
      <c r="G36" s="156" t="s">
        <v>60</v>
      </c>
      <c r="H36" s="156">
        <f>IF(ISBLANK('4Bahnen_1-4'!H40),"",'4Bahnen_1-4'!H40)</f>
        <v>0</v>
      </c>
      <c r="I36" s="307">
        <f>IF(ISBLANK('4Bahnen_1-4'!E40),"",IF(H36=0,0,IF(H36&gt;W36,1,IF(H36&lt;W36,0,IF(H36=W36,0.5,"?")))))</f>
        <v>0</v>
      </c>
      <c r="J36" s="308"/>
      <c r="K36" s="294">
        <f>IF(ISBLANK('4Bahnen_1-4'!E40),"",IF(I40=0,0,IF(I40&gt;X40,1,IF(I40&lt;X40,0,IF(AND(I40=X40,H40&gt;W40),1,IF(AND(I40=X40,H40&lt;W40),0,IF(AND(I40=X40,H40=W40),0.5," ")))))))</f>
        <v>0</v>
      </c>
      <c r="L36" s="295"/>
      <c r="M36" s="35"/>
      <c r="N36" s="35"/>
      <c r="O36" s="35"/>
      <c r="P36" s="144" t="s">
        <v>90</v>
      </c>
      <c r="Q36" s="145"/>
      <c r="R36" s="146"/>
      <c r="S36" s="147"/>
      <c r="T36" s="155" t="s">
        <v>60</v>
      </c>
      <c r="U36" s="156" t="s">
        <v>60</v>
      </c>
      <c r="V36" s="156" t="s">
        <v>60</v>
      </c>
      <c r="W36" s="156">
        <f>IF(ISBLANK('4Bahnen_1-4'!P40),"",'4Bahnen_1-4'!P40)</f>
        <v>0</v>
      </c>
      <c r="X36" s="292">
        <f>IF(ISBLANK('4Bahnen_1-4'!M40),"",IF(W36=0,0,IF(W36&gt;H36,1,IF(W36&lt;H36,0,IF(W36=H36,0.5,"?")))))</f>
        <v>0</v>
      </c>
      <c r="Y36" s="293"/>
      <c r="Z36" s="294">
        <f>IF(ISBLANK('4Bahnen_1-4'!M40),"",IF(X40=0,0,IF(X40&gt;I40,1,IF(X40&lt;I40,0,IF(AND(X40=I40,W40&gt;H40),1,IF(AND(X40=I40,W40&lt;H40),0,IF(AND(X40=I40,H40=W40),0.5," ")))))))</f>
        <v>0</v>
      </c>
      <c r="AA36" s="295"/>
    </row>
    <row r="37" spans="1:29" ht="12.95" customHeight="1" x14ac:dyDescent="0.15">
      <c r="A37" s="202"/>
      <c r="B37" s="149"/>
      <c r="C37" s="149"/>
      <c r="D37" s="149"/>
      <c r="E37" s="157" t="s">
        <v>60</v>
      </c>
      <c r="F37" s="158" t="s">
        <v>60</v>
      </c>
      <c r="G37" s="158" t="s">
        <v>60</v>
      </c>
      <c r="H37" s="158">
        <f>IF(ISBLANK('4Bahnen_1-4'!H41),"",'4Bahnen_1-4'!H41)</f>
        <v>0</v>
      </c>
      <c r="I37" s="300">
        <f>IF(ISBLANK('4Bahnen_1-4'!E41),"",IF(H37=0,0,IF(H37&gt;W37,1,IF(H37&lt;W37,0,IF(H37=W37,0.5,"?")))))</f>
        <v>0</v>
      </c>
      <c r="J37" s="301"/>
      <c r="K37" s="296"/>
      <c r="L37" s="297"/>
      <c r="M37" s="35"/>
      <c r="N37" s="35"/>
      <c r="O37" s="35"/>
      <c r="P37" s="202"/>
      <c r="Q37" s="149"/>
      <c r="R37" s="149"/>
      <c r="S37" s="149"/>
      <c r="T37" s="157" t="s">
        <v>60</v>
      </c>
      <c r="U37" s="158" t="s">
        <v>60</v>
      </c>
      <c r="V37" s="158" t="s">
        <v>60</v>
      </c>
      <c r="W37" s="158">
        <f>IF(ISBLANK('4Bahnen_1-4'!P41),"",'4Bahnen_1-4'!P41)</f>
        <v>0</v>
      </c>
      <c r="X37" s="300">
        <f>IF(ISBLANK('4Bahnen_1-4'!M41),"",IF(W37=0,0,IF(W37&gt;H37,1,IF(W37&lt;H37,0,IF(W37=H37,0.5,"?")))))</f>
        <v>0</v>
      </c>
      <c r="Y37" s="301"/>
      <c r="Z37" s="296"/>
      <c r="AA37" s="297"/>
    </row>
    <row r="38" spans="1:29" ht="12.95" customHeight="1" x14ac:dyDescent="0.15">
      <c r="A38" s="144"/>
      <c r="B38" s="145"/>
      <c r="C38" s="146"/>
      <c r="D38" s="147"/>
      <c r="E38" s="157" t="s">
        <v>60</v>
      </c>
      <c r="F38" s="158" t="s">
        <v>60</v>
      </c>
      <c r="G38" s="158" t="s">
        <v>60</v>
      </c>
      <c r="H38" s="158">
        <f>IF(ISBLANK('4Bahnen_1-4'!H42),"",'4Bahnen_1-4'!H42)</f>
        <v>0</v>
      </c>
      <c r="I38" s="300">
        <f>IF(ISBLANK('4Bahnen_1-4'!E42),"",IF(H38=0,0,IF(H38&gt;W38,1,IF(H38&lt;W38,0,IF(H38=W38,0.5,"?")))))</f>
        <v>0</v>
      </c>
      <c r="J38" s="301"/>
      <c r="K38" s="296"/>
      <c r="L38" s="297"/>
      <c r="M38" s="35"/>
      <c r="N38" s="35"/>
      <c r="O38" s="35"/>
      <c r="P38" s="144"/>
      <c r="Q38" s="145"/>
      <c r="R38" s="146"/>
      <c r="S38" s="147"/>
      <c r="T38" s="157" t="s">
        <v>60</v>
      </c>
      <c r="U38" s="158" t="s">
        <v>60</v>
      </c>
      <c r="V38" s="158" t="s">
        <v>60</v>
      </c>
      <c r="W38" s="158">
        <f>IF(ISBLANK('4Bahnen_1-4'!P42),"",'4Bahnen_1-4'!P42)</f>
        <v>0</v>
      </c>
      <c r="X38" s="300">
        <f>IF(ISBLANK('4Bahnen_1-4'!M42),"",IF(W38=0,0,IF(W38&gt;H38,1,IF(W38&lt;H38,0,IF(W38=H38,0.5,"?")))))</f>
        <v>0</v>
      </c>
      <c r="Y38" s="301"/>
      <c r="Z38" s="296"/>
      <c r="AA38" s="297"/>
    </row>
    <row r="39" spans="1:29" ht="12.95" customHeight="1" x14ac:dyDescent="0.15">
      <c r="A39" s="202">
        <f>'4Bahnen_1-4'!B46</f>
        <v>0</v>
      </c>
      <c r="B39" s="149"/>
      <c r="C39" s="149"/>
      <c r="D39" s="149"/>
      <c r="E39" s="12" t="s">
        <v>60</v>
      </c>
      <c r="F39" s="13" t="s">
        <v>60</v>
      </c>
      <c r="G39" s="13" t="s">
        <v>60</v>
      </c>
      <c r="H39" s="13">
        <f>IF(ISBLANK('4Bahnen_1-4'!H43),"",'4Bahnen_1-4'!H43)</f>
        <v>0</v>
      </c>
      <c r="I39" s="302">
        <f>IF(ISBLANK('4Bahnen_1-4'!E43),"",IF(H39=0,0,IF(H39&gt;W39,1,IF(H39&lt;W39,0,IF(H39=W39,0.5,"?")))))</f>
        <v>0</v>
      </c>
      <c r="J39" s="303"/>
      <c r="K39" s="296"/>
      <c r="L39" s="297"/>
      <c r="M39" s="35"/>
      <c r="N39" s="35"/>
      <c r="O39" s="35"/>
      <c r="P39" s="202">
        <f>'4Bahnen_1-4'!J46</f>
        <v>0</v>
      </c>
      <c r="Q39" s="149"/>
      <c r="R39" s="149"/>
      <c r="S39" s="149"/>
      <c r="T39" s="12" t="s">
        <v>60</v>
      </c>
      <c r="U39" s="13" t="s">
        <v>60</v>
      </c>
      <c r="V39" s="13" t="s">
        <v>60</v>
      </c>
      <c r="W39" s="13">
        <f>IF(ISBLANK('4Bahnen_1-4'!P43),"",'4Bahnen_1-4'!P43)</f>
        <v>0</v>
      </c>
      <c r="X39" s="302">
        <f>IF(ISBLANK('4Bahnen_1-4'!M43),"",IF(W39=0,0,IF(W39&gt;H39,1,IF(W39&lt;H39,0,IF(W39=H39,0.5,"?")))))</f>
        <v>0</v>
      </c>
      <c r="Y39" s="303"/>
      <c r="Z39" s="296"/>
      <c r="AA39" s="297"/>
    </row>
    <row r="40" spans="1:29" ht="12.95" customHeight="1" x14ac:dyDescent="0.15">
      <c r="A40" s="150">
        <f>'4Bahnen_1-4'!B47</f>
        <v>0</v>
      </c>
      <c r="B40" s="151"/>
      <c r="C40" s="153" t="str">
        <f>IF(ISBLANK('4Bahnen_1-4'!C47),"",'4Bahnen_1-4'!C47)</f>
        <v/>
      </c>
      <c r="D40" s="152"/>
      <c r="E40" s="14">
        <f>IF(ISBLANK('4Bahnen_1-4'!E40),"",SUM(E36:E39))</f>
        <v>0</v>
      </c>
      <c r="F40" s="15">
        <f>IF(ISBLANK('4Bahnen_1-4'!F40),"",SUM(F36:F39))</f>
        <v>0</v>
      </c>
      <c r="G40" s="15">
        <f>IF(ISBLANK('4Bahnen_1-4'!E40),"",SUM(G36:G39))</f>
        <v>0</v>
      </c>
      <c r="H40" s="15">
        <f>IF(ISBLANK('4Bahnen_1-4'!E40),"",SUM(H36:H39))</f>
        <v>0</v>
      </c>
      <c r="I40" s="312">
        <f>IF(ISBLANK('4Bahnen_1-4'!E40),"",SUM(I36:I39))</f>
        <v>0</v>
      </c>
      <c r="J40" s="313"/>
      <c r="K40" s="298"/>
      <c r="L40" s="299"/>
      <c r="M40" s="35"/>
      <c r="N40" s="35"/>
      <c r="O40" s="35"/>
      <c r="P40" s="150">
        <f>'4Bahnen_1-4'!J47</f>
        <v>0</v>
      </c>
      <c r="Q40" s="151"/>
      <c r="R40" s="152" t="str">
        <f>IF(ISBLANK('4Bahnen_1-4'!K47),"",'4Bahnen_1-4'!K47)</f>
        <v/>
      </c>
      <c r="S40" s="152"/>
      <c r="T40" s="14">
        <f>IF(ISBLANK('4Bahnen_1-4'!M40),"",SUM(T36:T39))</f>
        <v>0</v>
      </c>
      <c r="U40" s="15">
        <f>IF(ISBLANK('4Bahnen_1-4'!N40),"",SUM(U36:U39))</f>
        <v>0</v>
      </c>
      <c r="V40" s="15">
        <f>IF(ISBLANK('4Bahnen_1-4'!M40),"",SUM(V36:V39))</f>
        <v>0</v>
      </c>
      <c r="W40" s="15">
        <f>IF(ISBLANK('4Bahnen_1-4'!M40),"",SUM(W36:W39))</f>
        <v>0</v>
      </c>
      <c r="X40" s="304">
        <f>IF(ISBLANK('4Bahnen_1-4'!M40),"",SUM(X36:X39))</f>
        <v>0</v>
      </c>
      <c r="Y40" s="305"/>
      <c r="Z40" s="298"/>
      <c r="AA40" s="299"/>
    </row>
    <row r="41" spans="1:29" ht="5.0999999999999996" customHeight="1" x14ac:dyDescent="0.15">
      <c r="A41" s="46"/>
      <c r="B41" s="46"/>
      <c r="C41" s="46"/>
      <c r="D41" s="46"/>
      <c r="E41" s="46"/>
      <c r="F41" s="46"/>
      <c r="G41" s="46"/>
      <c r="H41" s="46"/>
      <c r="I41" s="47"/>
      <c r="J41" s="46"/>
      <c r="K41" s="46"/>
      <c r="L41" s="46"/>
      <c r="M41" s="35"/>
      <c r="N41" s="35"/>
      <c r="O41" s="35"/>
      <c r="P41" s="46"/>
      <c r="Q41" s="46"/>
      <c r="R41" s="46"/>
      <c r="S41" s="46"/>
      <c r="T41" s="46"/>
      <c r="U41" s="46"/>
      <c r="V41" s="46"/>
      <c r="W41" s="46"/>
      <c r="X41" s="46"/>
      <c r="Y41" s="46"/>
      <c r="Z41" s="46"/>
      <c r="AA41" s="46"/>
    </row>
    <row r="42" spans="1:29" ht="16.5" customHeight="1" x14ac:dyDescent="0.15">
      <c r="A42" s="142"/>
      <c r="B42" s="143"/>
      <c r="C42" s="143"/>
      <c r="D42" s="143"/>
      <c r="E42" s="111" t="s">
        <v>36</v>
      </c>
      <c r="F42" s="44" t="s">
        <v>37</v>
      </c>
      <c r="G42" s="44" t="s">
        <v>38</v>
      </c>
      <c r="H42" s="44" t="s">
        <v>39</v>
      </c>
      <c r="I42" s="289" t="s">
        <v>40</v>
      </c>
      <c r="J42" s="290"/>
      <c r="K42" s="291" t="s">
        <v>41</v>
      </c>
      <c r="L42" s="290"/>
      <c r="M42" s="35" t="s">
        <v>9</v>
      </c>
      <c r="N42" s="35"/>
      <c r="O42" s="35"/>
      <c r="P42" s="142"/>
      <c r="Q42" s="143"/>
      <c r="R42" s="143"/>
      <c r="S42" s="143"/>
      <c r="T42" s="111" t="s">
        <v>36</v>
      </c>
      <c r="U42" s="44" t="s">
        <v>37</v>
      </c>
      <c r="V42" s="44" t="s">
        <v>38</v>
      </c>
      <c r="W42" s="44" t="s">
        <v>39</v>
      </c>
      <c r="X42" s="289" t="s">
        <v>40</v>
      </c>
      <c r="Y42" s="290"/>
      <c r="Z42" s="291" t="s">
        <v>41</v>
      </c>
      <c r="AA42" s="290"/>
    </row>
    <row r="43" spans="1:29" ht="12.95" customHeight="1" x14ac:dyDescent="0.15">
      <c r="A43" s="144"/>
      <c r="B43" s="145"/>
      <c r="C43" s="146"/>
      <c r="D43" s="147"/>
      <c r="E43" s="155"/>
      <c r="F43" s="156"/>
      <c r="G43" s="156"/>
      <c r="H43" s="156" t="str">
        <f>IF(ISBLANK('4Bahnen_1-4'!H53),"",'4Bahnen_1-4'!H53)</f>
        <v/>
      </c>
      <c r="I43" s="307" t="str">
        <f>IF(ISBLANK('4Bahnen_1-4'!E53),"",IF(H43=0,0,IF(H43&gt;W43,1,IF(H43&lt;W43,0,IF(H43=W43,0.5,"?")))))</f>
        <v/>
      </c>
      <c r="J43" s="308"/>
      <c r="K43" s="294" t="str">
        <f>IF(ISBLANK('4Bahnen_1-4'!E53),"",IF(I47=0,0,IF(I47&gt;X47,1,IF(I47&lt;X47,0,IF(AND(I47=X47,H47&gt;W47),1,IF(AND(I47=X47,H47&lt;W47),0,IF(AND(I47=X47,H47=W47),0.5," ")))))))</f>
        <v/>
      </c>
      <c r="L43" s="295"/>
      <c r="M43" s="35"/>
      <c r="N43" s="35"/>
      <c r="O43" s="35"/>
      <c r="P43" s="144"/>
      <c r="Q43" s="145"/>
      <c r="R43" s="146"/>
      <c r="S43" s="147"/>
      <c r="T43" s="155"/>
      <c r="U43" s="156"/>
      <c r="V43" s="156"/>
      <c r="W43" s="156" t="str">
        <f>IF(ISBLANK('4Bahnen_1-4'!P53),"",'4Bahnen_1-4'!P53)</f>
        <v/>
      </c>
      <c r="X43" s="292" t="str">
        <f>IF(ISBLANK('4Bahnen_1-4'!M53),"",IF(W43=0,0,IF(W43&gt;H43,1,IF(W43&lt;H43,0,IF(W43=H43,0.5,"?")))))</f>
        <v/>
      </c>
      <c r="Y43" s="293"/>
      <c r="Z43" s="294" t="str">
        <f>IF(ISBLANK('4Bahnen_1-4'!M53),"",IF(X47=0,0,IF(X47&gt;I47,1,IF(X47&lt;I47,0,IF(AND(X47=I47,W47&gt;H47),1,IF(AND(X47=I47,W47&lt;H47),0,IF(AND(X47=I47,H47=W47),0.5," ")))))))</f>
        <v/>
      </c>
      <c r="AA43" s="295"/>
    </row>
    <row r="44" spans="1:29" ht="12.95" customHeight="1" x14ac:dyDescent="0.15">
      <c r="A44" s="202"/>
      <c r="B44" s="149"/>
      <c r="C44" s="149"/>
      <c r="D44" s="149"/>
      <c r="E44" s="157"/>
      <c r="F44" s="158"/>
      <c r="G44" s="158"/>
      <c r="H44" s="158" t="str">
        <f>IF(ISBLANK('4Bahnen_1-4'!H54),"",'4Bahnen_1-4'!H54)</f>
        <v/>
      </c>
      <c r="I44" s="300" t="str">
        <f>IF(ISBLANK('4Bahnen_1-4'!E54),"",IF(H44=0,0,IF(H44&gt;W44,1,IF(H44&lt;W44,0,IF(H44=W44,0.5,"?")))))</f>
        <v/>
      </c>
      <c r="J44" s="301"/>
      <c r="K44" s="296"/>
      <c r="L44" s="297"/>
      <c r="M44" s="35"/>
      <c r="N44" s="35"/>
      <c r="O44" s="35"/>
      <c r="P44" s="202"/>
      <c r="Q44" s="149"/>
      <c r="R44" s="149"/>
      <c r="S44" s="149"/>
      <c r="T44" s="157"/>
      <c r="U44" s="158"/>
      <c r="V44" s="158"/>
      <c r="W44" s="158" t="str">
        <f>IF(ISBLANK('4Bahnen_1-4'!P54),"",'4Bahnen_1-4'!P54)</f>
        <v/>
      </c>
      <c r="X44" s="300" t="str">
        <f>IF(ISBLANK('4Bahnen_1-4'!M54),"",IF(W44=0,0,IF(W44&gt;H44,1,IF(W44&lt;H44,0,IF(W44=H44,0.5,"?")))))</f>
        <v/>
      </c>
      <c r="Y44" s="301"/>
      <c r="Z44" s="296"/>
      <c r="AA44" s="297"/>
    </row>
    <row r="45" spans="1:29" ht="12.95" customHeight="1" x14ac:dyDescent="0.15">
      <c r="A45" s="144"/>
      <c r="B45" s="145"/>
      <c r="C45" s="146"/>
      <c r="D45" s="147"/>
      <c r="E45" s="157"/>
      <c r="F45" s="158"/>
      <c r="G45" s="158"/>
      <c r="H45" s="158" t="str">
        <f>IF(ISBLANK('4Bahnen_1-4'!H55),"",'4Bahnen_1-4'!H55)</f>
        <v/>
      </c>
      <c r="I45" s="300" t="str">
        <f>IF(ISBLANK('4Bahnen_1-4'!E55),"",IF(H45=0,0,IF(H45&gt;W45,1,IF(H45&lt;W45,0,IF(H45=W45,0.5,"?")))))</f>
        <v/>
      </c>
      <c r="J45" s="301"/>
      <c r="K45" s="296"/>
      <c r="L45" s="297"/>
      <c r="M45" s="35"/>
      <c r="N45" s="35"/>
      <c r="O45" s="35"/>
      <c r="P45" s="144"/>
      <c r="Q45" s="145"/>
      <c r="R45" s="146"/>
      <c r="S45" s="147"/>
      <c r="T45" s="157"/>
      <c r="U45" s="158"/>
      <c r="V45" s="158"/>
      <c r="W45" s="158" t="str">
        <f>IF(ISBLANK('4Bahnen_1-4'!P55),"",'4Bahnen_1-4'!P55)</f>
        <v/>
      </c>
      <c r="X45" s="300" t="str">
        <f>IF(ISBLANK('4Bahnen_1-4'!M55),"",IF(W45=0,0,IF(W45&gt;H45,1,IF(W45&lt;H45,0,IF(W45=H45,0.5,"?")))))</f>
        <v/>
      </c>
      <c r="Y45" s="301"/>
      <c r="Z45" s="296"/>
      <c r="AA45" s="297"/>
    </row>
    <row r="46" spans="1:29" ht="12.95" customHeight="1" x14ac:dyDescent="0.15">
      <c r="A46" s="202">
        <f>'4Bahnen_1-4'!B59</f>
        <v>0</v>
      </c>
      <c r="B46" s="149"/>
      <c r="C46" s="149"/>
      <c r="D46" s="149"/>
      <c r="E46" s="12"/>
      <c r="F46" s="13"/>
      <c r="G46" s="13"/>
      <c r="H46" s="13" t="str">
        <f>IF(ISBLANK('4Bahnen_1-4'!H56),"",'4Bahnen_1-4'!H56)</f>
        <v/>
      </c>
      <c r="I46" s="300" t="str">
        <f>IF(ISBLANK('4Bahnen_1-4'!E56),"",IF(H46=0,0,IF(H46&gt;W46,1,IF(H46&lt;W46,0,IF(H46=W46,0.5,"?")))))</f>
        <v/>
      </c>
      <c r="J46" s="301"/>
      <c r="K46" s="296"/>
      <c r="L46" s="297"/>
      <c r="M46" s="35"/>
      <c r="N46" s="35"/>
      <c r="O46" s="35"/>
      <c r="P46" s="202">
        <f>'4Bahnen_1-4'!J59</f>
        <v>0</v>
      </c>
      <c r="Q46" s="149"/>
      <c r="R46" s="149"/>
      <c r="S46" s="149"/>
      <c r="T46" s="12"/>
      <c r="U46" s="13"/>
      <c r="V46" s="13"/>
      <c r="W46" s="13" t="str">
        <f>IF(ISBLANK('4Bahnen_1-4'!P56),"",'4Bahnen_1-4'!P56)</f>
        <v/>
      </c>
      <c r="X46" s="302" t="str">
        <f>IF(ISBLANK('4Bahnen_1-4'!M56),"",IF(W46=0,0,IF(W46&gt;H46,1,IF(W46&lt;H46,0,IF(W46=H46,0.5,"?")))))</f>
        <v/>
      </c>
      <c r="Y46" s="303"/>
      <c r="Z46" s="296"/>
      <c r="AA46" s="297"/>
    </row>
    <row r="47" spans="1:29" ht="12.95" customHeight="1" x14ac:dyDescent="0.15">
      <c r="A47" s="150">
        <f>'4Bahnen_1-4'!B60</f>
        <v>0</v>
      </c>
      <c r="B47" s="151"/>
      <c r="C47" s="153" t="str">
        <f>IF(ISBLANK('4Bahnen_1-4'!C60),"",'4Bahnen_1-4'!C60)</f>
        <v/>
      </c>
      <c r="D47" s="152"/>
      <c r="E47" s="14" t="str">
        <f>IF(ISBLANK('4Bahnen_1-4'!E53),"",SUM(E43:E46))</f>
        <v/>
      </c>
      <c r="F47" s="15" t="str">
        <f>IF(ISBLANK('4Bahnen_1-4'!F53),"",SUM(F43:F46))</f>
        <v/>
      </c>
      <c r="G47" s="15" t="str">
        <f>IF(ISBLANK('4Bahnen_1-4'!E53),"",SUM(G43:G46))</f>
        <v/>
      </c>
      <c r="H47" s="15" t="str">
        <f>IF(ISBLANK('4Bahnen_1-4'!E53),"",SUM(H43:H46))</f>
        <v/>
      </c>
      <c r="I47" s="312" t="str">
        <f>IF(ISBLANK('4Bahnen_1-4'!E53),"",SUM(I43:I46))</f>
        <v/>
      </c>
      <c r="J47" s="313"/>
      <c r="K47" s="298"/>
      <c r="L47" s="299"/>
      <c r="M47" s="35"/>
      <c r="N47" s="35"/>
      <c r="O47" s="35"/>
      <c r="P47" s="150">
        <f>'4Bahnen_1-4'!J60</f>
        <v>0</v>
      </c>
      <c r="Q47" s="151"/>
      <c r="R47" s="152" t="str">
        <f>IF(ISBLANK('4Bahnen_1-4'!K60),"",'4Bahnen_1-4'!K60)</f>
        <v/>
      </c>
      <c r="S47" s="152"/>
      <c r="T47" s="14" t="str">
        <f>IF(ISBLANK('4Bahnen_1-4'!M53),"",SUM(T43:T46))</f>
        <v/>
      </c>
      <c r="U47" s="15" t="str">
        <f>IF(ISBLANK('4Bahnen_1-4'!N53),"",SUM(U43:U46))</f>
        <v/>
      </c>
      <c r="V47" s="15" t="str">
        <f>IF(ISBLANK('4Bahnen_1-4'!M53),"",SUM(V43:V46))</f>
        <v/>
      </c>
      <c r="W47" s="15" t="str">
        <f>IF(ISBLANK('4Bahnen_1-4'!M53),"",SUM(W43:W46))</f>
        <v/>
      </c>
      <c r="X47" s="304" t="str">
        <f>IF(ISBLANK('4Bahnen_1-4'!M53),"",SUM(X43:X46))</f>
        <v/>
      </c>
      <c r="Y47" s="305"/>
      <c r="Z47" s="298"/>
      <c r="AA47" s="299"/>
      <c r="AC47" s="138"/>
    </row>
    <row r="48" spans="1:29" ht="5.0999999999999996" customHeight="1" x14ac:dyDescent="0.15">
      <c r="A48" s="46"/>
      <c r="B48" s="46"/>
      <c r="C48" s="46"/>
      <c r="D48" s="46"/>
      <c r="E48" s="46"/>
      <c r="F48" s="46"/>
      <c r="G48" s="46"/>
      <c r="H48" s="46"/>
      <c r="I48" s="47"/>
      <c r="J48" s="46"/>
      <c r="K48" s="46"/>
      <c r="L48" s="46"/>
      <c r="M48" s="35"/>
      <c r="N48" s="35"/>
      <c r="O48" s="35"/>
      <c r="P48" s="46"/>
      <c r="Q48" s="46"/>
      <c r="R48" s="46"/>
      <c r="S48" s="46"/>
      <c r="T48" s="46"/>
      <c r="U48" s="46"/>
      <c r="V48" s="46"/>
      <c r="W48" s="46"/>
      <c r="X48" s="46"/>
      <c r="Y48" s="46"/>
      <c r="Z48" s="46"/>
      <c r="AA48" s="46"/>
    </row>
    <row r="49" spans="1:32" ht="16.5" customHeight="1" x14ac:dyDescent="0.15">
      <c r="A49" s="142"/>
      <c r="B49" s="143"/>
      <c r="C49" s="143"/>
      <c r="D49" s="143"/>
      <c r="E49" s="111" t="s">
        <v>36</v>
      </c>
      <c r="F49" s="44" t="s">
        <v>37</v>
      </c>
      <c r="G49" s="44" t="s">
        <v>38</v>
      </c>
      <c r="H49" s="44" t="s">
        <v>39</v>
      </c>
      <c r="I49" s="289" t="s">
        <v>40</v>
      </c>
      <c r="J49" s="290"/>
      <c r="K49" s="291" t="s">
        <v>41</v>
      </c>
      <c r="L49" s="290"/>
      <c r="M49" s="35" t="s">
        <v>9</v>
      </c>
      <c r="N49" s="35"/>
      <c r="O49" s="35"/>
      <c r="P49" s="142"/>
      <c r="Q49" s="143"/>
      <c r="R49" s="143"/>
      <c r="S49" s="143"/>
      <c r="T49" s="111" t="s">
        <v>36</v>
      </c>
      <c r="U49" s="44" t="s">
        <v>37</v>
      </c>
      <c r="V49" s="44" t="s">
        <v>38</v>
      </c>
      <c r="W49" s="44" t="s">
        <v>39</v>
      </c>
      <c r="X49" s="289" t="s">
        <v>40</v>
      </c>
      <c r="Y49" s="290"/>
      <c r="Z49" s="291" t="s">
        <v>41</v>
      </c>
      <c r="AA49" s="290"/>
    </row>
    <row r="50" spans="1:32" ht="12.95" customHeight="1" x14ac:dyDescent="0.15">
      <c r="A50" s="144"/>
      <c r="B50" s="145"/>
      <c r="C50" s="146"/>
      <c r="D50" s="147"/>
      <c r="E50" s="155"/>
      <c r="F50" s="156"/>
      <c r="G50" s="156"/>
      <c r="H50" s="156" t="str">
        <f>IF(ISBLANK('4Bahnen_1-4'!H66),"",'4Bahnen_1-4'!H66)</f>
        <v/>
      </c>
      <c r="I50" s="307" t="str">
        <f>IF(ISBLANK('4Bahnen_1-4'!E66),"",IF(H50=0,0,IF(H50&gt;W50,1,IF(H50&lt;W50,0,IF(H50=W50,0.5,"?")))))</f>
        <v/>
      </c>
      <c r="J50" s="308"/>
      <c r="K50" s="309" t="str">
        <f>IF(ISBLANK('4Bahnen_1-4'!E66),"",IF(I54=0,0,IF(I54&gt;X54,1,IF(I54&lt;X54,0,IF(AND(I54=X54,H54&gt;W54),1,IF(AND(I54=X54,H54&lt;W54),0,IF(AND(I54=X54,H54=W54),0.5," ")))))))</f>
        <v/>
      </c>
      <c r="L50" s="295"/>
      <c r="M50" s="35"/>
      <c r="N50" s="35"/>
      <c r="O50" s="35"/>
      <c r="P50" s="144"/>
      <c r="Q50" s="145"/>
      <c r="R50" s="146"/>
      <c r="S50" s="147"/>
      <c r="T50" s="155"/>
      <c r="U50" s="156"/>
      <c r="V50" s="156"/>
      <c r="W50" s="156" t="str">
        <f>IF(ISBLANK('4Bahnen_1-4'!P66),"",'4Bahnen_1-4'!P66)</f>
        <v/>
      </c>
      <c r="X50" s="292" t="str">
        <f>IF(ISBLANK('4Bahnen_1-4'!M66),"",IF(W50=0,0,IF(W50&gt;H50,1,IF(W50&lt;H50,0,IF(W50=H50,0.5,"?")))))</f>
        <v/>
      </c>
      <c r="Y50" s="293"/>
      <c r="Z50" s="294" t="str">
        <f>IF(ISBLANK('4Bahnen_1-4'!M66),"",IF(X54=0,0,IF(X54&gt;I54,1,IF(X54&lt;I54,0,IF(AND(X54=I54,W54&gt;H54),1,IF(AND(X54=I54,W54&lt;H54),0,IF(AND(X54=I54,H54=W54),0.5," ")))))))</f>
        <v/>
      </c>
      <c r="AA50" s="295"/>
      <c r="AC50" s="48" t="str">
        <f>IF(AND(F8&lt;&gt;"x",F9&lt;&gt;"x"),AC55,IF(AND(F9="x",OR(E56&lt;0,F56&lt;0,T56&lt;0,U56&lt;0)),AC54,IF(AD56&lt;&gt;AF56,AC56,IF(AD57&lt;&gt;AF57,AC57,IF(AD58&lt;&gt;AF58,AC58,AC52)))))</f>
        <v xml:space="preserve">Ranking Points   </v>
      </c>
      <c r="AD50" s="49" t="e">
        <f>IF(AND(M58=0,O58=0)," ",IF(AND(F8&lt;&gt;"x",F9&lt;&gt;"x"),AD55,IF(AND(F9="x",OR(E56&lt;0,F56&lt;0,T56&lt;0,U56&lt;0)),AD54,IF(AD56&lt;&gt;AF56,AD56,IF(AD57&lt;&gt;AF57,AD57,IF(AD58&lt;&gt;AF58,AD58,AD52))))))</f>
        <v>#VALUE!</v>
      </c>
      <c r="AE50" s="46" t="s">
        <v>91</v>
      </c>
      <c r="AF50" s="49" t="e">
        <f>IF(AND(M58=0,O58=0)," ",IF(AND(F8&lt;&gt;"x",F9&lt;&gt;"x"),AF55,IF(AND(F9="x",OR(E56&lt;0,F56&lt;0,T56&lt;0,U56&lt;0)),AD54,IF(AD56&lt;&gt;AF56,AF56,IF(AD57&lt;&gt;AF57,AF57,IF(AD58&lt;&gt;AF58,AF58,AF52))))))</f>
        <v>#VALUE!</v>
      </c>
    </row>
    <row r="51" spans="1:32" ht="12.95" customHeight="1" x14ac:dyDescent="0.15">
      <c r="A51" s="202"/>
      <c r="B51" s="149"/>
      <c r="C51" s="149"/>
      <c r="D51" s="149"/>
      <c r="E51" s="157"/>
      <c r="F51" s="158"/>
      <c r="G51" s="158"/>
      <c r="H51" s="158" t="str">
        <f>IF(ISBLANK('4Bahnen_1-4'!H67),"",'4Bahnen_1-4'!H67)</f>
        <v/>
      </c>
      <c r="I51" s="300" t="str">
        <f>IF(ISBLANK('4Bahnen_1-4'!E67),"",IF(H51=0,0,IF(H51&gt;W51,1,IF(H51&lt;W51,0,IF(H51=W51,0.5,"?")))))</f>
        <v/>
      </c>
      <c r="J51" s="301"/>
      <c r="K51" s="310"/>
      <c r="L51" s="297"/>
      <c r="M51" s="35"/>
      <c r="N51" s="35"/>
      <c r="O51" s="35"/>
      <c r="P51" s="202"/>
      <c r="Q51" s="149"/>
      <c r="R51" s="149"/>
      <c r="S51" s="149"/>
      <c r="T51" s="157"/>
      <c r="U51" s="158"/>
      <c r="V51" s="158"/>
      <c r="W51" s="158" t="str">
        <f>IF(ISBLANK('4Bahnen_1-4'!P67),"",'4Bahnen_1-4'!P67)</f>
        <v/>
      </c>
      <c r="X51" s="300" t="str">
        <f>IF(ISBLANK('4Bahnen_1-4'!M67),"",IF(W51=0,0,IF(W51&gt;H51,1,IF(W51&lt;H51,0,IF(W51=H51,0.5,"?")))))</f>
        <v/>
      </c>
      <c r="Y51" s="301"/>
      <c r="Z51" s="296"/>
      <c r="AA51" s="297"/>
      <c r="AC51" s="48" t="str">
        <f>IF(AD58&lt;&gt;AF58," ",IF(AD59&lt;&gt;AF59,AC59,IF(AD60&lt;&gt;AF60,AC60,IF(AD61&lt;&gt;AF61,AC61,IF(AD62&lt;&gt;AF62,AC62,IF(AD63&lt;&gt;AF63,AC63,AC64))))))</f>
        <v>go on with 1st SV</v>
      </c>
      <c r="AD51" s="48" t="str">
        <f>IF(AD58&lt;&gt;AF58,0,IF(AD59&lt;&gt;AF59,AD59,IF(AD60&lt;&gt;AF60,AD60,IF(AD61&lt;&gt;AF61,AD61,IF(AD62&lt;&gt;AF62,AD62,IF(AD63&lt;&gt;AF63,AD63,AD64))))))</f>
        <v>6th SV</v>
      </c>
      <c r="AE51" s="46" t="s">
        <v>91</v>
      </c>
      <c r="AF51" s="48" t="str">
        <f>IF(AD58&lt;&gt;AF58,0,IF(AD59&lt;&gt;AF59,AF59,IF(AD60&lt;&gt;AF60,AF60,IF(AD61&lt;&gt;AF61,AF61,IF(AD62&lt;&gt;AF62,AF62,IF(AD63&lt;&gt;AF63,AF63,AF64))))))</f>
        <v>6th SV</v>
      </c>
    </row>
    <row r="52" spans="1:32" ht="12.95" customHeight="1" x14ac:dyDescent="0.15">
      <c r="A52" s="144"/>
      <c r="B52" s="145"/>
      <c r="C52" s="146"/>
      <c r="D52" s="147"/>
      <c r="E52" s="157"/>
      <c r="F52" s="158"/>
      <c r="G52" s="158"/>
      <c r="H52" s="158" t="str">
        <f>IF(ISBLANK('4Bahnen_1-4'!H68),"",'4Bahnen_1-4'!H68)</f>
        <v/>
      </c>
      <c r="I52" s="300" t="str">
        <f>IF(ISBLANK('4Bahnen_1-4'!E68),"",IF(H52=0,0,IF(H52&gt;W52,1,IF(H52&lt;W52,0,IF(H52=W52,0.5,"?")))))</f>
        <v/>
      </c>
      <c r="J52" s="301"/>
      <c r="K52" s="310"/>
      <c r="L52" s="297"/>
      <c r="M52" s="35"/>
      <c r="N52" s="35"/>
      <c r="O52" s="35"/>
      <c r="P52" s="144"/>
      <c r="Q52" s="145"/>
      <c r="R52" s="146"/>
      <c r="S52" s="147"/>
      <c r="T52" s="157"/>
      <c r="U52" s="158"/>
      <c r="V52" s="158"/>
      <c r="W52" s="158" t="str">
        <f>IF(ISBLANK('4Bahnen_1-4'!P68),"",'4Bahnen_1-4'!P68)</f>
        <v/>
      </c>
      <c r="X52" s="300" t="str">
        <f>IF(ISBLANK('4Bahnen_1-4'!M68),"",IF(W52=0,0,IF(W52&gt;H52,1,IF(W52&lt;H52,0,IF(W52=H52,0.5,"?")))))</f>
        <v/>
      </c>
      <c r="Y52" s="301"/>
      <c r="Z52" s="296"/>
      <c r="AA52" s="297"/>
    </row>
    <row r="53" spans="1:32" ht="12.95" customHeight="1" x14ac:dyDescent="0.15">
      <c r="A53" s="202">
        <f>'4Bahnen_1-4'!B72</f>
        <v>0</v>
      </c>
      <c r="B53" s="149"/>
      <c r="C53" s="149"/>
      <c r="D53" s="149"/>
      <c r="E53" s="12"/>
      <c r="F53" s="13"/>
      <c r="G53" s="13"/>
      <c r="H53" s="13" t="str">
        <f>IF(ISBLANK('4Bahnen_1-4'!H69),"",'4Bahnen_1-4'!H69)</f>
        <v/>
      </c>
      <c r="I53" s="300" t="str">
        <f>IF(ISBLANK('4Bahnen_1-4'!E69),"",IF(H53=0,0,IF(H53&gt;W53,1,IF(H53&lt;W53,0,IF(H53=W53,0.5,"?")))))</f>
        <v/>
      </c>
      <c r="J53" s="301"/>
      <c r="K53" s="310"/>
      <c r="L53" s="297"/>
      <c r="M53" s="35"/>
      <c r="N53" s="35"/>
      <c r="O53" s="35"/>
      <c r="P53" s="202">
        <f>'4Bahnen_1-4'!J72</f>
        <v>0</v>
      </c>
      <c r="Q53" s="149"/>
      <c r="R53" s="149"/>
      <c r="S53" s="149"/>
      <c r="T53" s="12"/>
      <c r="U53" s="13"/>
      <c r="V53" s="13"/>
      <c r="W53" s="13" t="str">
        <f>IF(ISBLANK('4Bahnen_1-4'!P69),"",'4Bahnen_1-4'!P69)</f>
        <v/>
      </c>
      <c r="X53" s="302" t="str">
        <f>IF(ISBLANK('4Bahnen_1-4'!M69),"",IF(W53=0,0,IF(W53&gt;H53,1,IF(W53&lt;H53,0,IF(W53=H53,0.5,"?")))))</f>
        <v/>
      </c>
      <c r="Y53" s="303"/>
      <c r="Z53" s="296"/>
      <c r="AA53" s="297"/>
    </row>
    <row r="54" spans="1:32" ht="12.95" customHeight="1" x14ac:dyDescent="0.15">
      <c r="A54" s="150">
        <f>'4Bahnen_1-4'!B73</f>
        <v>0</v>
      </c>
      <c r="B54" s="151"/>
      <c r="C54" s="153" t="str">
        <f>IF(ISBLANK('4Bahnen_1-4'!C73),"",'4Bahnen_1-4'!C73)</f>
        <v/>
      </c>
      <c r="D54" s="152"/>
      <c r="E54" s="14" t="str">
        <f>IF(ISBLANK('4Bahnen_1-4'!E66),"",SUM(E50:E53))</f>
        <v/>
      </c>
      <c r="F54" s="15" t="str">
        <f>IF(ISBLANK('4Bahnen_1-4'!F66),"",SUM(F50:F53))</f>
        <v/>
      </c>
      <c r="G54" s="15" t="str">
        <f>IF(ISBLANK('4Bahnen_1-4'!E66),"",SUM(G50:G53))</f>
        <v/>
      </c>
      <c r="H54" s="15" t="str">
        <f>IF(ISBLANK('4Bahnen_1-4'!E66),"",SUM(H50:H53))</f>
        <v/>
      </c>
      <c r="I54" s="312" t="str">
        <f>IF(ISBLANK('4Bahnen_1-4'!E66),"",SUM(I50:I53))</f>
        <v/>
      </c>
      <c r="J54" s="313"/>
      <c r="K54" s="311"/>
      <c r="L54" s="299"/>
      <c r="M54" s="35"/>
      <c r="N54" s="35"/>
      <c r="O54" s="35"/>
      <c r="P54" s="150">
        <f>'4Bahnen_1-4'!J73</f>
        <v>0</v>
      </c>
      <c r="Q54" s="151"/>
      <c r="R54" s="152" t="str">
        <f>IF(ISBLANK('4Bahnen_1-4'!K73),"",'4Bahnen_1-4'!K73)</f>
        <v/>
      </c>
      <c r="S54" s="152"/>
      <c r="T54" s="14" t="str">
        <f>IF(ISBLANK('4Bahnen_1-4'!M66),"",SUM(T50:T53))</f>
        <v/>
      </c>
      <c r="U54" s="15" t="str">
        <f>IF(ISBLANK('4Bahnen_1-4'!N66),"",SUM(U50:U53))</f>
        <v/>
      </c>
      <c r="V54" s="15" t="str">
        <f>IF(ISBLANK('4Bahnen_1-4'!M66),"",SUM(V50:V53))</f>
        <v/>
      </c>
      <c r="W54" s="15" t="str">
        <f>IF(ISBLANK('4Bahnen_1-4'!M66),"",SUM(W50:W53))</f>
        <v/>
      </c>
      <c r="X54" s="304" t="str">
        <f>IF(ISBLANK('4Bahnen_1-4'!M66),"",SUM(X50:X53))</f>
        <v/>
      </c>
      <c r="Y54" s="305"/>
      <c r="Z54" s="298"/>
      <c r="AA54" s="299"/>
      <c r="AC54" s="49" t="s">
        <v>92</v>
      </c>
      <c r="AD54" s="48" t="s">
        <v>93</v>
      </c>
      <c r="AF54" s="48" t="s">
        <v>93</v>
      </c>
    </row>
    <row r="55" spans="1:32" ht="18.75" customHeight="1" x14ac:dyDescent="0.15">
      <c r="A55" s="52"/>
      <c r="B55" s="52"/>
      <c r="E55" s="50" t="s">
        <v>94</v>
      </c>
      <c r="F55" s="50" t="s">
        <v>95</v>
      </c>
      <c r="G55" s="50" t="s">
        <v>96</v>
      </c>
      <c r="H55" s="51" t="s">
        <v>97</v>
      </c>
      <c r="I55" s="36" t="s">
        <v>98</v>
      </c>
      <c r="J55" s="38"/>
      <c r="K55" s="36" t="s">
        <v>99</v>
      </c>
      <c r="L55" s="38"/>
      <c r="M55" s="35" t="s">
        <v>9</v>
      </c>
      <c r="N55" s="35"/>
      <c r="O55" s="35"/>
      <c r="P55" s="52" t="str">
        <f>IF(U9="x","Ergebnis 1. Spiel:"," ")</f>
        <v xml:space="preserve"> </v>
      </c>
      <c r="Q55" s="52"/>
      <c r="T55" s="50" t="s">
        <v>94</v>
      </c>
      <c r="U55" s="50" t="s">
        <v>95</v>
      </c>
      <c r="V55" s="50" t="s">
        <v>96</v>
      </c>
      <c r="W55" s="51" t="s">
        <v>97</v>
      </c>
      <c r="X55" s="36" t="s">
        <v>98</v>
      </c>
      <c r="Y55" s="38"/>
      <c r="Z55" s="36" t="s">
        <v>99</v>
      </c>
      <c r="AA55" s="38"/>
      <c r="AC55" s="49" t="s">
        <v>100</v>
      </c>
      <c r="AD55" s="48" t="e">
        <f>IF(M58&gt;O58,2,IF(M58=O58,1,0))</f>
        <v>#VALUE!</v>
      </c>
      <c r="AE55" s="46" t="s">
        <v>91</v>
      </c>
      <c r="AF55" s="48" t="e">
        <f>IF(M58&lt;O58,2,IF(M58=O58,1,0))</f>
        <v>#VALUE!</v>
      </c>
    </row>
    <row r="56" spans="1:32" ht="12.95" customHeight="1" x14ac:dyDescent="0.15">
      <c r="D56" s="26" t="str">
        <f>IF(ISBLANK(F9),"",IF(ISBLANK('4Bahnen_1-4'!T4),"","score 1st match"))</f>
        <v/>
      </c>
      <c r="E56" s="206" t="str">
        <f>IF(ISBLANK(F9),"",IF(ISBLANK('4Bahnen_1-4'!T4),"",'4Bahnen_1-4'!T4))</f>
        <v/>
      </c>
      <c r="F56" s="206" t="str">
        <f>IF(ISBLANK(F9),"",IF(ISBLANK('4Bahnen_1-4'!T4),"",'4Bahnen_1-4'!T2))</f>
        <v/>
      </c>
      <c r="G56" s="206" t="str">
        <f>IF(ISBLANK(F9),"",IF(ISBLANK('4Bahnen_1-4'!T4),"",'4Bahnen_1-4'!T1))</f>
        <v/>
      </c>
      <c r="H56" s="201" t="e">
        <f>IF(ISBLANK('4Bahnen_1-4'!E7),"",H54+H47+H40+H33+H26+H19)</f>
        <v>#VALUE!</v>
      </c>
      <c r="I56" s="314" t="e">
        <f>IF(ISBLANK('4Bahnen_1-4'!E7),"",I54+I47+I40+I33+I26+I19)</f>
        <v>#VALUE!</v>
      </c>
      <c r="J56" s="315"/>
      <c r="K56" s="314">
        <f>IF(ISBLANK('4Bahnen_1-4'!E7),"",SUM(K50,K43,K36,K29,K22,K15))</f>
        <v>1</v>
      </c>
      <c r="L56" s="316"/>
      <c r="M56" s="35" t="s">
        <v>9</v>
      </c>
      <c r="N56" s="35"/>
      <c r="O56" s="35"/>
      <c r="S56" s="26" t="str">
        <f>IF(ISBLANK(F9),"",IF(ISBLANK('4Bahnen_1-4'!T4),"","score 1st match"))</f>
        <v/>
      </c>
      <c r="T56" s="206" t="str">
        <f>IF(ISBLANK(F9),"",IF(ISBLANK('4Bahnen_1-4'!U4),"",'4Bahnen_1-4'!U4))</f>
        <v/>
      </c>
      <c r="U56" s="206" t="str">
        <f>IF(ISBLANK(F9),"",IF(ISBLANK('4Bahnen_1-4'!U2),"",'4Bahnen_1-4'!U2))</f>
        <v/>
      </c>
      <c r="V56" s="206" t="str">
        <f>IF(ISBLANK(F9),"",IF(ISBLANK('4Bahnen_1-4'!U2),"",'4Bahnen_1-4'!U1))</f>
        <v/>
      </c>
      <c r="W56" s="201" t="e">
        <f>IF(ISBLANK('4Bahnen_1-4'!M7),"",W54+W47+W40+W33+W26+W19)</f>
        <v>#VALUE!</v>
      </c>
      <c r="X56" s="314" t="e">
        <f>IF(ISBLANK('4Bahnen_1-4'!M7),"",X54+X47+X40+X33+X26+X19)</f>
        <v>#VALUE!</v>
      </c>
      <c r="Y56" s="315"/>
      <c r="Z56" s="314">
        <f>IF(ISBLANK('4Bahnen_1-4'!M7),"",SUM(Z50,Z43,Z36,Z29,Z22,Z15))</f>
        <v>1</v>
      </c>
      <c r="AA56" s="316"/>
      <c r="AC56" s="49" t="s">
        <v>100</v>
      </c>
      <c r="AD56" s="48" t="str">
        <f>IF(ISBLANK(F9),"",IF(ISBLANK('4Bahnen_1-4'!T4),"",AD55+G56))</f>
        <v/>
      </c>
      <c r="AE56" s="46" t="s">
        <v>91</v>
      </c>
      <c r="AF56" s="48" t="str">
        <f>IF(ISBLANK(F9),"",IF(ISBLANK('4Bahnen_1-4'!T4),"",AF55+V56))</f>
        <v/>
      </c>
    </row>
    <row r="57" spans="1:32" ht="12.95" customHeight="1" x14ac:dyDescent="0.1">
      <c r="B57" s="52"/>
      <c r="C57" s="52"/>
      <c r="D57" s="209" t="s">
        <v>101</v>
      </c>
      <c r="E57" s="191" t="str">
        <f>IF(ISBLANK($F$9),"",IF(ISBLANK('4Bahnen_1-4'!$E$58),"",AD59))</f>
        <v/>
      </c>
      <c r="F57" s="158" t="str">
        <f>IF(ISBLANK(F9),"",IF(ISBLANK('4Bahnen_1-4'!E59),"",AD60))</f>
        <v/>
      </c>
      <c r="G57" s="158" t="str">
        <f>IF(ISBLANK(F9),"",IF(ISBLANK('4Bahnen_1-4'!E60),"",AD61))</f>
        <v/>
      </c>
      <c r="H57" s="158" t="str">
        <f>IF(ISBLANK(F9),"",IF(ISBLANK('4Bahnen_1-4'!E61),"",AD62))</f>
        <v/>
      </c>
      <c r="I57" s="158" t="str">
        <f>IF(ISBLANK(F9),"",IF(ISBLANK('4Bahnen_1-4'!E62),"",AD63))</f>
        <v/>
      </c>
      <c r="J57" s="204"/>
      <c r="K57" s="314" t="e">
        <f>IF(ISBLANK('4Bahnen_1-4'!E7),"",IF(H56=0,0,IF(H56&gt;W56,2,IF(H56&lt;W56,0,IF(H56&gt;=W56,1,"falsch")))))</f>
        <v>#VALUE!</v>
      </c>
      <c r="L57" s="316"/>
      <c r="M57" s="210" t="s">
        <v>102</v>
      </c>
      <c r="N57" s="210"/>
      <c r="O57" s="210"/>
      <c r="Q57" s="52"/>
      <c r="R57" s="52"/>
      <c r="S57" s="209" t="s">
        <v>101</v>
      </c>
      <c r="T57" s="191" t="str">
        <f>IF(ISBLANK($F$9),"",IF(ISBLANK('4Bahnen_1-4'!$M$58),"",AF59))</f>
        <v/>
      </c>
      <c r="U57" s="158" t="str">
        <f>IF(ISBLANK($F$9),"",IF(ISBLANK('4Bahnen_1-4'!$M$59),"",AF60))</f>
        <v/>
      </c>
      <c r="V57" s="158" t="str">
        <f>IF(ISBLANK($F$9),"",IF(ISBLANK('4Bahnen_1-4'!$M$60),"",AF61))</f>
        <v/>
      </c>
      <c r="W57" s="158" t="str">
        <f>IF(ISBLANK($F$9),"",IF(ISBLANK('4Bahnen_1-4'!$M$61),"",AF62))</f>
        <v/>
      </c>
      <c r="X57" s="158" t="str">
        <f>IF(ISBLANK($F$9),"",IF(ISBLANK('4Bahnen_1-4'!$M$62),"",AF63))</f>
        <v/>
      </c>
      <c r="Y57" s="203"/>
      <c r="Z57" s="314" t="e">
        <f>IF(ISBLANK('4Bahnen_1-4'!M7),"",IF(W56=0,0,IF(W56&gt;H56,2,IF(W56&lt;H56,0,IF(W56=H56,1,"falsch")))))</f>
        <v>#VALUE!</v>
      </c>
      <c r="AA57" s="316"/>
      <c r="AC57" s="49" t="s">
        <v>103</v>
      </c>
      <c r="AD57" s="48" t="str">
        <f>IF(ISBLANK(F9),"",IF(ISBLANK('4Bahnen_1-4'!T4),"",M58+F56))</f>
        <v/>
      </c>
      <c r="AE57" s="46" t="s">
        <v>91</v>
      </c>
      <c r="AF57" s="48" t="str">
        <f>IF(ISBLANK(F9),"",IF(ISBLANK('4Bahnen_1-4'!T4),"",U56+O58))</f>
        <v/>
      </c>
    </row>
    <row r="58" spans="1:32" ht="12.95" customHeight="1" x14ac:dyDescent="0.15">
      <c r="D58" s="211" t="str">
        <f>IF(F9="x","due to return, fill in the yellow fields","  ")</f>
        <v xml:space="preserve">  </v>
      </c>
      <c r="E58" s="163" t="str">
        <f>IF($F$9="x","1. SV","  ")</f>
        <v xml:space="preserve">  </v>
      </c>
      <c r="F58" s="163" t="str">
        <f>IF($F$9="x","2. SV","  ")</f>
        <v xml:space="preserve">  </v>
      </c>
      <c r="G58" s="163" t="str">
        <f>IF($F$9="x","3. SV","  ")</f>
        <v xml:space="preserve">  </v>
      </c>
      <c r="H58" s="163" t="str">
        <f>IF($F$9="x","4. SV","  ")</f>
        <v xml:space="preserve">  </v>
      </c>
      <c r="I58" s="163" t="str">
        <f>IF($F$9="x","5. SV","  ")</f>
        <v xml:space="preserve">  </v>
      </c>
      <c r="M58" s="212" t="e">
        <f>IF(ISBLANK('4Bahnen_1-4'!E7),"",K56+K57)</f>
        <v>#VALUE!</v>
      </c>
      <c r="N58" s="46" t="s">
        <v>91</v>
      </c>
      <c r="O58" s="212" t="e">
        <f>IF(ISBLANK('4Bahnen_1-4'!M7),"",Z56+Z57)</f>
        <v>#VALUE!</v>
      </c>
      <c r="S58" s="211" t="str">
        <f>IF(F9="x","due to return, fill in the yellow fields","  ")</f>
        <v xml:space="preserve">  </v>
      </c>
      <c r="T58" s="163" t="str">
        <f>IF($F$9="x","1. SV","  ")</f>
        <v xml:space="preserve">  </v>
      </c>
      <c r="U58" s="163" t="str">
        <f>IF($F$9="x","2. SV","  ")</f>
        <v xml:space="preserve">  </v>
      </c>
      <c r="V58" s="163" t="str">
        <f>IF($F$9="x","3. SV","  ")</f>
        <v xml:space="preserve">  </v>
      </c>
      <c r="W58" s="163" t="str">
        <f>IF($F$9="x","4. SV","  ")</f>
        <v xml:space="preserve">  </v>
      </c>
      <c r="X58" s="163" t="str">
        <f>IF($F$9="x","5. SV","  ")</f>
        <v xml:space="preserve">  </v>
      </c>
      <c r="AC58" s="49" t="s">
        <v>104</v>
      </c>
      <c r="AD58" s="48" t="str">
        <f>IF(ISBLANK(F9),"",IF(ISBLANK('4Bahnen_1-4'!T4),"",E56+I56))</f>
        <v/>
      </c>
      <c r="AE58" s="46" t="s">
        <v>91</v>
      </c>
      <c r="AF58" s="48" t="str">
        <f>IF(ISBLANK(F9),"",IF(ISBLANK('4Bahnen_1-4'!T4),"",T56+X56))</f>
        <v/>
      </c>
    </row>
    <row r="59" spans="1:32" ht="15" customHeight="1" x14ac:dyDescent="0.15">
      <c r="I59" s="49"/>
      <c r="J59" s="317" t="str">
        <f>IF(ISBLANK('4Bahnen_1-4'!E7),"",IF(OR(F8="x",F9="x"),"Entscheidung durch","damit"))</f>
        <v>damit</v>
      </c>
      <c r="K59" s="317"/>
      <c r="L59" s="317"/>
      <c r="M59" s="317"/>
      <c r="N59" s="317"/>
      <c r="O59" s="317"/>
      <c r="P59" s="317"/>
      <c r="Q59" s="49"/>
      <c r="AC59" s="49" t="s">
        <v>105</v>
      </c>
      <c r="AD59" s="56" t="str">
        <f>IF(ISBLANK('4Bahnen_1-4'!E58),"",IF(('4Bahnen_1-4'!H45+'4Bahnen_1-4'!H58+'4Bahnen_1-4'!H71)&gt;0,'4Bahnen_1-4'!H45+'4Bahnen_1-4'!H58+'4Bahnen_1-4'!H71,"new"))</f>
        <v/>
      </c>
      <c r="AE59" s="46" t="s">
        <v>91</v>
      </c>
      <c r="AF59" s="56" t="str">
        <f>IF(ISBLANK('4Bahnen_1-4'!M58),"",IF(('4Bahnen_1-4'!P45+'4Bahnen_1-4'!P58+'4Bahnen_1-4'!P71)&gt;0,'4Bahnen_1-4'!P45+'4Bahnen_1-4'!P58+'4Bahnen_1-4'!P71,"SV"))</f>
        <v/>
      </c>
    </row>
    <row r="60" spans="1:32" ht="8.25" customHeight="1" thickBot="1" x14ac:dyDescent="0.2">
      <c r="B60" s="55"/>
      <c r="C60" s="55"/>
      <c r="D60" s="55"/>
      <c r="E60" s="55"/>
      <c r="F60" s="55"/>
      <c r="G60" s="55"/>
      <c r="H60" s="55"/>
      <c r="J60" s="57" t="str">
        <f>IF(ISBLANK('4Bahnen_1-4'!E7),"",AC50)</f>
        <v xml:space="preserve">Ranking Points   </v>
      </c>
      <c r="K60" s="57"/>
      <c r="L60" s="57"/>
      <c r="M60" s="57"/>
      <c r="N60" s="57"/>
      <c r="O60" s="57"/>
      <c r="P60" s="57"/>
      <c r="S60" s="55"/>
      <c r="T60" s="55"/>
      <c r="U60" s="55"/>
      <c r="V60" s="55"/>
      <c r="W60" s="55"/>
      <c r="X60" s="55"/>
      <c r="Y60" s="55"/>
      <c r="AC60" s="49" t="s">
        <v>106</v>
      </c>
      <c r="AD60" s="56" t="str">
        <f>IF(ISBLANK('4Bahnen_1-4'!E59),"",IF(('4Bahnen_1-4'!H46+'4Bahnen_1-4'!H59+'4Bahnen_1-4'!H72)&gt;0,'4Bahnen_1-4'!H46+'4Bahnen_1-4'!H59+'4Bahnen_1-4'!H72,"new"))</f>
        <v/>
      </c>
      <c r="AE60" s="46" t="s">
        <v>91</v>
      </c>
      <c r="AF60" s="56" t="str">
        <f>IF(ISBLANK('4Bahnen_1-4'!M59),"",IF(('4Bahnen_1-4'!P46+'4Bahnen_1-4'!P59+'4Bahnen_1-4'!P72)&gt;0,'4Bahnen_1-4'!P46+'4Bahnen_1-4'!P59+'4Bahnen_1-4'!P72,"SV"))</f>
        <v/>
      </c>
    </row>
    <row r="61" spans="1:32" ht="16.5" customHeight="1" thickTop="1" thickBot="1" x14ac:dyDescent="0.2">
      <c r="B61" s="28" t="s">
        <v>107</v>
      </c>
      <c r="C61" s="28"/>
      <c r="D61" s="28"/>
      <c r="E61" s="28"/>
      <c r="F61" s="28"/>
      <c r="G61" s="28"/>
      <c r="H61" s="28"/>
      <c r="J61" s="318" t="e">
        <f>IF(ISBLANK('4Bahnen_1-4'!E7),"",AD50)</f>
        <v>#VALUE!</v>
      </c>
      <c r="K61" s="319"/>
      <c r="L61" s="319"/>
      <c r="M61" s="320"/>
      <c r="N61" s="46" t="s">
        <v>91</v>
      </c>
      <c r="O61" s="318" t="e">
        <f>IF(ISBLANK('4Bahnen_1-4'!M7),"",AF50)</f>
        <v>#VALUE!</v>
      </c>
      <c r="P61" s="320"/>
      <c r="Q61" s="57" t="s">
        <v>9</v>
      </c>
      <c r="S61" s="28" t="s">
        <v>107</v>
      </c>
      <c r="T61" s="28"/>
      <c r="U61" s="28"/>
      <c r="V61" s="28"/>
      <c r="W61" s="28"/>
      <c r="X61" s="28"/>
      <c r="Y61" s="28"/>
      <c r="Z61" s="59"/>
      <c r="AC61" s="49" t="s">
        <v>108</v>
      </c>
      <c r="AD61" s="56" t="str">
        <f>IF(ISBLANK('4Bahnen_1-4'!E60),"",IF(('4Bahnen_1-4'!H47+'4Bahnen_1-4'!H60+'4Bahnen_1-4'!H73)&gt;0,'4Bahnen_1-4'!H47+'4Bahnen_1-4'!H60+'4Bahnen_1-4'!H73,"new"))</f>
        <v/>
      </c>
      <c r="AE61" s="46" t="s">
        <v>91</v>
      </c>
      <c r="AF61" s="56" t="str">
        <f>IF(ISBLANK('4Bahnen_1-4'!M60),"",IF(('4Bahnen_1-4'!P47+'4Bahnen_1-4'!P60+'4Bahnen_1-4'!P73)&gt;0,'4Bahnen_1-4'!P47+'4Bahnen_1-4'!P60+'4Bahnen_1-4'!P73,"SV"))</f>
        <v/>
      </c>
    </row>
    <row r="62" spans="1:32" ht="14.1" customHeight="1" thickTop="1" x14ac:dyDescent="0.15">
      <c r="F62" s="59"/>
      <c r="G62" s="59"/>
      <c r="Q62" s="59"/>
      <c r="R62" s="59"/>
      <c r="S62" s="59"/>
      <c r="AC62" s="49" t="s">
        <v>109</v>
      </c>
      <c r="AD62" s="56" t="str">
        <f>IF(ISBLANK('4Bahnen_1-4'!E61),"",IF(('4Bahnen_1-4'!H48+'4Bahnen_1-4'!H61+'4Bahnen_1-4'!H74)&gt;0,'4Bahnen_1-4'!H48+'4Bahnen_1-4'!H61+'4Bahnen_1-4'!H74,"new"))</f>
        <v/>
      </c>
      <c r="AE62" s="46" t="s">
        <v>91</v>
      </c>
      <c r="AF62" s="56" t="str">
        <f>IF(ISBLANK('4Bahnen_1-4'!M61),"",IF(('4Bahnen_1-4'!P48+'4Bahnen_1-4'!P61+'4Bahnen_1-4'!P74)&gt;0,'4Bahnen_1-4'!P48+'4Bahnen_1-4'!P61+'4Bahnen_1-4'!P74,"SV"))</f>
        <v/>
      </c>
    </row>
    <row r="63" spans="1:32" ht="12.95" customHeight="1" x14ac:dyDescent="0.15">
      <c r="F63" s="59"/>
      <c r="G63" s="213" t="s">
        <v>110</v>
      </c>
      <c r="J63" s="49"/>
      <c r="K63" s="49"/>
      <c r="L63" s="321" t="str">
        <f>IF(ISBLANK('4Bahnen_1-4'!S35),"",'4Bahnen_1-4'!S35)</f>
        <v/>
      </c>
      <c r="M63" s="322"/>
      <c r="N63" s="322"/>
      <c r="O63" s="322"/>
      <c r="P63" s="322"/>
      <c r="Q63" s="322"/>
      <c r="R63" s="322"/>
      <c r="S63" s="323"/>
      <c r="AC63" s="49" t="s">
        <v>111</v>
      </c>
      <c r="AD63" s="56" t="str">
        <f>IF(ISBLANK('4Bahnen_1-4'!E62),"",IF(('4Bahnen_1-4'!H49+'4Bahnen_1-4'!H62+'4Bahnen_1-4'!H75)&gt;0,'4Bahnen_1-4'!H49+'4Bahnen_1-4'!H62+'4Bahnen_1-4'!H75,"new"))</f>
        <v/>
      </c>
      <c r="AE63" s="46" t="s">
        <v>91</v>
      </c>
      <c r="AF63" s="56" t="str">
        <f>IF(ISBLANK('4Bahnen_1-4'!M62),"",IF(('4Bahnen_1-4'!P49+'4Bahnen_1-4'!P62+'4Bahnen_1-4'!P75)&gt;0,'4Bahnen_1-4'!P49+'4Bahnen_1-4'!P62+'4Bahnen_1-4'!P75,"SV"))</f>
        <v/>
      </c>
    </row>
    <row r="64" spans="1:32" ht="9" customHeight="1" x14ac:dyDescent="0.1">
      <c r="A64" s="330" t="str">
        <f>IF(ISBLANK('4Bahnen_1-4'!U29),"",'4Bahnen_1-4'!U29)</f>
        <v/>
      </c>
      <c r="B64" s="330"/>
      <c r="C64" s="330"/>
      <c r="D64" s="330"/>
      <c r="E64" s="330"/>
      <c r="L64" s="324"/>
      <c r="M64" s="325"/>
      <c r="N64" s="325"/>
      <c r="O64" s="325"/>
      <c r="P64" s="325"/>
      <c r="Q64" s="325"/>
      <c r="R64" s="325"/>
      <c r="S64" s="326"/>
      <c r="U64" s="331" t="str">
        <f>IF(ISBLANK('4Bahnen_1-4'!U31),"",'4Bahnen_1-4'!U31)</f>
        <v/>
      </c>
      <c r="V64" s="331"/>
      <c r="W64" s="331"/>
      <c r="X64" s="331"/>
      <c r="Y64" s="331"/>
      <c r="Z64" s="331"/>
      <c r="AC64" s="49" t="s">
        <v>112</v>
      </c>
      <c r="AD64" s="49" t="s">
        <v>113</v>
      </c>
      <c r="AE64" s="46" t="s">
        <v>91</v>
      </c>
      <c r="AF64" s="49" t="s">
        <v>113</v>
      </c>
    </row>
    <row r="65" spans="1:32" x14ac:dyDescent="0.15">
      <c r="A65" s="58" t="s">
        <v>114</v>
      </c>
      <c r="B65" s="58"/>
      <c r="C65" s="58"/>
      <c r="D65" s="58"/>
      <c r="E65" s="58"/>
      <c r="L65" s="324"/>
      <c r="M65" s="325"/>
      <c r="N65" s="325"/>
      <c r="O65" s="325"/>
      <c r="P65" s="325"/>
      <c r="Q65" s="325"/>
      <c r="R65" s="325"/>
      <c r="S65" s="326"/>
      <c r="U65" s="58" t="s">
        <v>114</v>
      </c>
      <c r="V65" s="58"/>
      <c r="W65" s="58"/>
      <c r="X65" s="58"/>
      <c r="Y65" s="58"/>
      <c r="Z65" s="59"/>
    </row>
    <row r="66" spans="1:32" ht="10.35" customHeight="1" x14ac:dyDescent="0.15">
      <c r="H66" s="59"/>
      <c r="I66" s="59"/>
      <c r="J66" s="59"/>
      <c r="K66" s="59"/>
      <c r="L66" s="327"/>
      <c r="M66" s="328"/>
      <c r="N66" s="328"/>
      <c r="O66" s="328"/>
      <c r="P66" s="328"/>
      <c r="Q66" s="328"/>
      <c r="R66" s="328"/>
      <c r="S66" s="329"/>
      <c r="AA66" s="61"/>
    </row>
    <row r="67" spans="1:32" ht="9.75" customHeight="1" x14ac:dyDescent="0.15">
      <c r="AD67" s="49"/>
      <c r="AE67" s="46"/>
      <c r="AF67" s="49"/>
    </row>
    <row r="68" spans="1:32" ht="7.5" customHeight="1" x14ac:dyDescent="0.15">
      <c r="A68" s="332" t="str">
        <f>IF(ISBLANK('4Bahnen_1-4'!U30),"",'4Bahnen_1-4'!U30)</f>
        <v/>
      </c>
      <c r="B68" s="332"/>
      <c r="C68" s="332"/>
      <c r="D68" s="332"/>
      <c r="E68" s="332"/>
      <c r="I68" s="333"/>
      <c r="J68" s="333"/>
      <c r="K68" s="333"/>
      <c r="L68" s="333"/>
      <c r="M68" s="333"/>
      <c r="N68" s="333"/>
      <c r="O68" s="333"/>
      <c r="P68" s="333"/>
      <c r="Q68" s="333"/>
      <c r="U68" s="333" t="str">
        <f>IF(ISBLANK('4Bahnen_1-4'!U32),"",'4Bahnen_1-4'!U32)</f>
        <v/>
      </c>
      <c r="V68" s="333"/>
      <c r="W68" s="333"/>
      <c r="X68" s="333"/>
      <c r="Y68" s="333"/>
      <c r="Z68" s="333"/>
      <c r="AD68" s="49"/>
      <c r="AE68" s="46"/>
      <c r="AF68" s="49"/>
    </row>
    <row r="69" spans="1:32" ht="10.35" customHeight="1" x14ac:dyDescent="0.15">
      <c r="A69" s="58" t="s">
        <v>114</v>
      </c>
      <c r="B69" s="58"/>
      <c r="C69" s="58"/>
      <c r="D69" s="58"/>
      <c r="E69" s="58"/>
      <c r="H69" s="58" t="s">
        <v>115</v>
      </c>
      <c r="I69" s="20"/>
      <c r="J69" s="58"/>
      <c r="K69" s="58"/>
      <c r="L69" s="58"/>
      <c r="M69" s="58"/>
      <c r="N69" s="214"/>
      <c r="O69" s="214"/>
      <c r="P69" s="214"/>
      <c r="Q69" s="214"/>
      <c r="R69" s="214"/>
      <c r="U69" s="58" t="s">
        <v>114</v>
      </c>
      <c r="V69" s="58"/>
      <c r="W69" s="58"/>
      <c r="X69" s="58"/>
      <c r="Y69" s="58"/>
      <c r="Z69" s="58"/>
      <c r="AD69" s="49"/>
      <c r="AE69" s="46"/>
      <c r="AF69" s="49"/>
    </row>
    <row r="70" spans="1:32" ht="10.35" customHeight="1" x14ac:dyDescent="0.15">
      <c r="A70" s="58"/>
      <c r="B70" s="58"/>
      <c r="C70" s="58"/>
      <c r="D70" s="58"/>
      <c r="E70" s="58"/>
      <c r="H70" s="58"/>
      <c r="I70" s="20"/>
      <c r="J70" s="58"/>
      <c r="K70" s="58"/>
      <c r="L70" s="58"/>
      <c r="M70" s="58"/>
      <c r="N70" s="214"/>
      <c r="O70" s="214"/>
      <c r="P70" s="214"/>
      <c r="Q70" s="214"/>
      <c r="R70" s="214"/>
      <c r="U70" s="58"/>
      <c r="V70" s="58"/>
      <c r="W70" s="58"/>
      <c r="X70" s="58"/>
      <c r="Y70" s="58"/>
      <c r="Z70" s="58"/>
      <c r="AD70" s="49"/>
      <c r="AE70" s="46"/>
      <c r="AF70" s="49"/>
    </row>
    <row r="71" spans="1:32" customFormat="1" ht="10.35" customHeight="1" x14ac:dyDescent="0.15">
      <c r="A71" s="169" t="str">
        <f>'4Bahnen_1-4'!B83</f>
        <v>Version 4.21 - 01.10.2008 mit Anzahl Punkten - KORREKTUR 05.11.2013</v>
      </c>
      <c r="B71" s="168"/>
      <c r="C71" s="168"/>
      <c r="D71" s="168"/>
      <c r="E71" s="168"/>
      <c r="F71" s="215"/>
      <c r="G71" s="215"/>
      <c r="H71" s="216" t="str">
        <f>'4Bahnen_1-4'!P83</f>
        <v>Version 4.21 - 01.10.2008 with score of points - correction 05.11.2013</v>
      </c>
      <c r="I71" s="168"/>
      <c r="J71" s="168"/>
      <c r="K71" s="168"/>
      <c r="L71" s="217"/>
      <c r="M71" s="217"/>
      <c r="N71" s="217"/>
      <c r="O71" s="217"/>
      <c r="P71" s="217"/>
      <c r="Q71" s="217"/>
      <c r="R71" s="217"/>
      <c r="U71" s="217"/>
      <c r="V71" s="217"/>
      <c r="W71" s="217"/>
      <c r="X71" s="217"/>
      <c r="Y71" s="217"/>
      <c r="Z71" s="217"/>
      <c r="AC71" s="170"/>
      <c r="AD71" s="171"/>
      <c r="AE71" s="218"/>
      <c r="AF71" s="171"/>
    </row>
    <row r="72" spans="1:32" ht="10.35" customHeight="1" x14ac:dyDescent="0.15">
      <c r="A72" s="59"/>
      <c r="B72" s="59"/>
      <c r="C72" s="59"/>
      <c r="D72" s="59"/>
      <c r="E72" s="59"/>
      <c r="H72" s="59"/>
      <c r="I72" s="59"/>
      <c r="J72" s="59"/>
      <c r="K72" s="59"/>
      <c r="L72" s="59"/>
      <c r="M72" s="59"/>
      <c r="N72" s="59"/>
      <c r="O72" s="59"/>
      <c r="P72" s="59"/>
      <c r="Q72" s="59"/>
      <c r="R72" s="59"/>
      <c r="U72" s="59"/>
      <c r="V72" s="59"/>
      <c r="W72" s="59"/>
      <c r="X72" s="59"/>
      <c r="Y72" s="59"/>
      <c r="Z72" s="59"/>
      <c r="AD72" s="49"/>
      <c r="AE72" s="46"/>
      <c r="AF72" s="49"/>
    </row>
    <row r="73" spans="1:32" ht="10.35" customHeight="1" thickBot="1" x14ac:dyDescent="0.2">
      <c r="A73" s="59"/>
      <c r="B73" s="59"/>
      <c r="C73" s="59"/>
      <c r="D73" s="59"/>
      <c r="E73" s="59"/>
      <c r="H73" s="59"/>
      <c r="I73" s="59"/>
      <c r="J73" s="59"/>
      <c r="K73" s="59"/>
      <c r="L73" s="59"/>
      <c r="M73" s="59"/>
      <c r="N73" s="59"/>
      <c r="O73" s="59"/>
      <c r="P73" s="59"/>
      <c r="Q73" s="59"/>
      <c r="R73" s="59"/>
      <c r="U73" s="59"/>
      <c r="V73" s="59"/>
      <c r="W73" s="59"/>
      <c r="X73" s="59"/>
      <c r="Y73" s="59"/>
      <c r="Z73" s="59"/>
      <c r="AD73" s="49"/>
      <c r="AE73" s="46"/>
      <c r="AF73" s="49"/>
    </row>
    <row r="74" spans="1:32" ht="12.95" customHeight="1" thickBot="1" x14ac:dyDescent="0.2">
      <c r="C74" s="334" t="s">
        <v>116</v>
      </c>
      <c r="D74" s="334"/>
      <c r="E74" s="219" t="e">
        <f>E54+E47+E40+E33+E26+E19</f>
        <v>#VALUE!</v>
      </c>
      <c r="F74" s="219" t="e">
        <f>F54+F47+F40+F33+F26+F19</f>
        <v>#VALUE!</v>
      </c>
      <c r="G74" s="219" t="e">
        <f>G54+G47+G40+G33+G26+G19</f>
        <v>#VALUE!</v>
      </c>
      <c r="R74" s="334" t="s">
        <v>116</v>
      </c>
      <c r="S74" s="334"/>
      <c r="T74" s="219" t="e">
        <f>T54+T47+T40+T33+T26+T19</f>
        <v>#VALUE!</v>
      </c>
      <c r="U74" s="219" t="e">
        <f>U54+U47+U40+U33+U26+U19</f>
        <v>#VALUE!</v>
      </c>
      <c r="V74" s="219" t="e">
        <f>V54+V47+V40+V33+V26+V19</f>
        <v>#VALUE!</v>
      </c>
      <c r="W74" s="317"/>
      <c r="X74" s="317"/>
    </row>
    <row r="77" spans="1:32" x14ac:dyDescent="0.15">
      <c r="A77" s="60" t="s">
        <v>117</v>
      </c>
    </row>
  </sheetData>
  <sheetProtection algorithmName="SHA-512" hashValue="yZyBlWyiVCNmvieqjHs34PAAWUVPhKbmSgxLc/PEW/D+BwgODhlsm9qrpJpUnKSDZyNpDGLdv/YUtHDCYI8Azw==" saltValue="5Ubhudn4xwNd8kVjUwBfLg==" spinCount="100000" sheet="1"/>
  <mergeCells count="127">
    <mergeCell ref="L63:S66"/>
    <mergeCell ref="A64:E64"/>
    <mergeCell ref="U64:Z64"/>
    <mergeCell ref="A68:E68"/>
    <mergeCell ref="I68:Q68"/>
    <mergeCell ref="U68:Z68"/>
    <mergeCell ref="C74:D74"/>
    <mergeCell ref="R74:S74"/>
    <mergeCell ref="W74:X74"/>
    <mergeCell ref="I56:J56"/>
    <mergeCell ref="K56:L56"/>
    <mergeCell ref="X56:Y56"/>
    <mergeCell ref="Z56:AA56"/>
    <mergeCell ref="K57:L57"/>
    <mergeCell ref="Z57:AA57"/>
    <mergeCell ref="J59:P59"/>
    <mergeCell ref="J61:M61"/>
    <mergeCell ref="O61:P61"/>
    <mergeCell ref="I49:J49"/>
    <mergeCell ref="K49:L49"/>
    <mergeCell ref="X49:Y49"/>
    <mergeCell ref="Z49:AA49"/>
    <mergeCell ref="I50:J50"/>
    <mergeCell ref="K50:L54"/>
    <mergeCell ref="X50:Y50"/>
    <mergeCell ref="Z50:AA54"/>
    <mergeCell ref="I51:J51"/>
    <mergeCell ref="X51:Y51"/>
    <mergeCell ref="I52:J52"/>
    <mergeCell ref="X52:Y52"/>
    <mergeCell ref="I53:J53"/>
    <mergeCell ref="X53:Y53"/>
    <mergeCell ref="I54:J54"/>
    <mergeCell ref="X54:Y54"/>
    <mergeCell ref="I42:J42"/>
    <mergeCell ref="K42:L42"/>
    <mergeCell ref="X42:Y42"/>
    <mergeCell ref="Z42:AA42"/>
    <mergeCell ref="I43:J43"/>
    <mergeCell ref="K43:L47"/>
    <mergeCell ref="X43:Y43"/>
    <mergeCell ref="Z43:AA47"/>
    <mergeCell ref="I44:J44"/>
    <mergeCell ref="X44:Y44"/>
    <mergeCell ref="I45:J45"/>
    <mergeCell ref="X45:Y45"/>
    <mergeCell ref="I46:J46"/>
    <mergeCell ref="X46:Y46"/>
    <mergeCell ref="I47:J47"/>
    <mergeCell ref="X47:Y47"/>
    <mergeCell ref="I35:J35"/>
    <mergeCell ref="K35:L35"/>
    <mergeCell ref="X35:Y35"/>
    <mergeCell ref="Z35:AA35"/>
    <mergeCell ref="I36:J36"/>
    <mergeCell ref="K36:L40"/>
    <mergeCell ref="X36:Y36"/>
    <mergeCell ref="Z36:AA40"/>
    <mergeCell ref="I37:J37"/>
    <mergeCell ref="X37:Y37"/>
    <mergeCell ref="I38:J38"/>
    <mergeCell ref="X38:Y38"/>
    <mergeCell ref="I39:J39"/>
    <mergeCell ref="X39:Y39"/>
    <mergeCell ref="I40:J40"/>
    <mergeCell ref="X40:Y40"/>
    <mergeCell ref="I28:J28"/>
    <mergeCell ref="K28:L28"/>
    <mergeCell ref="X28:Y28"/>
    <mergeCell ref="Z28:AA28"/>
    <mergeCell ref="I29:J29"/>
    <mergeCell ref="K29:L33"/>
    <mergeCell ref="X29:Y29"/>
    <mergeCell ref="Z29:AA33"/>
    <mergeCell ref="I30:J30"/>
    <mergeCell ref="X30:Y30"/>
    <mergeCell ref="I31:J31"/>
    <mergeCell ref="X31:Y31"/>
    <mergeCell ref="I32:J32"/>
    <mergeCell ref="X32:Y32"/>
    <mergeCell ref="I33:J33"/>
    <mergeCell ref="X33:Y33"/>
    <mergeCell ref="I21:J21"/>
    <mergeCell ref="K21:L21"/>
    <mergeCell ref="X21:Y21"/>
    <mergeCell ref="Z21:AA21"/>
    <mergeCell ref="I22:J22"/>
    <mergeCell ref="K22:L26"/>
    <mergeCell ref="X22:Y22"/>
    <mergeCell ref="Z22:AA26"/>
    <mergeCell ref="I23:J23"/>
    <mergeCell ref="X23:Y23"/>
    <mergeCell ref="I24:J24"/>
    <mergeCell ref="X24:Y24"/>
    <mergeCell ref="I25:J25"/>
    <mergeCell ref="X25:Y25"/>
    <mergeCell ref="I26:J26"/>
    <mergeCell ref="X26:Y26"/>
    <mergeCell ref="I13:J13"/>
    <mergeCell ref="K13:L13"/>
    <mergeCell ref="X13:Y13"/>
    <mergeCell ref="Z13:AA13"/>
    <mergeCell ref="I14:J14"/>
    <mergeCell ref="K14:L14"/>
    <mergeCell ref="X14:Y14"/>
    <mergeCell ref="Z14:AA14"/>
    <mergeCell ref="I15:J15"/>
    <mergeCell ref="K15:L19"/>
    <mergeCell ref="X15:Y15"/>
    <mergeCell ref="Z15:AA19"/>
    <mergeCell ref="I16:J16"/>
    <mergeCell ref="X16:Y16"/>
    <mergeCell ref="I17:J17"/>
    <mergeCell ref="X17:Y17"/>
    <mergeCell ref="I18:J18"/>
    <mergeCell ref="X18:Y18"/>
    <mergeCell ref="I19:J19"/>
    <mergeCell ref="X19:Y19"/>
    <mergeCell ref="C4:E4"/>
    <mergeCell ref="J4:K4"/>
    <mergeCell ref="Q4:V4"/>
    <mergeCell ref="Y4:AA4"/>
    <mergeCell ref="J5:K5"/>
    <mergeCell ref="J6:K6"/>
    <mergeCell ref="J7:K7"/>
    <mergeCell ref="J8:K8"/>
    <mergeCell ref="J9:K9"/>
  </mergeCells>
  <phoneticPr fontId="3" type="noConversion"/>
  <conditionalFormatting sqref="A14 P14 A16 P16 A18 P18 A21 P21 A23 P23 A25 P25 A28 P28 A30 P30 A32 P32 A35 P35 A37 P37 A39 P39 A42 P42 A44 P44 A46 P46 A49 P49 A51 P51 A53 P53">
    <cfRule type="cellIs" dxfId="3" priority="1" stopIfTrue="1" operator="equal">
      <formula>0</formula>
    </cfRule>
  </conditionalFormatting>
  <printOptions horizontalCentered="1"/>
  <pageMargins left="0.19685039370078741" right="0.27559055118110237" top="0.59055118110236227" bottom="0.31496062992125984" header="0.23622047244094491" footer="0.19685039370078741"/>
  <pageSetup paperSize="9" scale="90" orientation="portrait" horizontalDpi="300" verticalDpi="300" r:id="rId1"/>
  <headerFooter alignWithMargins="0">
    <oddHeader>&amp;L&amp;A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AE84"/>
  <sheetViews>
    <sheetView showGridLines="0" workbookViewId="0">
      <selection activeCell="B4" sqref="B4"/>
    </sheetView>
  </sheetViews>
  <sheetFormatPr defaultColWidth="11.38671875" defaultRowHeight="12.75" x14ac:dyDescent="0.15"/>
  <cols>
    <col min="1" max="1" width="6.890625" style="18" customWidth="1"/>
    <col min="2" max="2" width="3.89453125" style="18" customWidth="1"/>
    <col min="3" max="3" width="4.4921875" style="18" customWidth="1"/>
    <col min="4" max="4" width="8.83984375" style="18" customWidth="1"/>
    <col min="5" max="7" width="4.79296875" style="18" customWidth="1"/>
    <col min="8" max="8" width="5.83984375" style="18" customWidth="1"/>
    <col min="9" max="9" width="3.59375" style="18" customWidth="1"/>
    <col min="10" max="10" width="1.9453125" style="18" customWidth="1"/>
    <col min="11" max="11" width="1.49609375" style="18" customWidth="1"/>
    <col min="12" max="12" width="3.89453125" style="18" customWidth="1"/>
    <col min="13" max="13" width="4.1953125" style="18" customWidth="1"/>
    <col min="14" max="14" width="0.8984375" style="18" customWidth="1"/>
    <col min="15" max="15" width="4.1953125" style="18" customWidth="1"/>
    <col min="16" max="16" width="6.890625" style="18" customWidth="1"/>
    <col min="17" max="17" width="3.89453125" style="18" customWidth="1"/>
    <col min="18" max="18" width="4.4921875" style="18" customWidth="1"/>
    <col min="19" max="19" width="8.83984375" style="18" customWidth="1"/>
    <col min="20" max="20" width="4.79296875" style="18" customWidth="1"/>
    <col min="21" max="22" width="5.09375" style="18" customWidth="1"/>
    <col min="23" max="23" width="5.83984375" style="18" customWidth="1"/>
    <col min="24" max="24" width="3.59375" style="18" customWidth="1"/>
    <col min="25" max="25" width="1.9453125" style="18" customWidth="1"/>
    <col min="26" max="26" width="1.49609375" style="18" customWidth="1"/>
    <col min="27" max="27" width="3.89453125" style="18" customWidth="1"/>
    <col min="28" max="28" width="16.48046875" style="137" customWidth="1"/>
    <col min="29" max="29" width="7.19140625" style="18" bestFit="1" customWidth="1"/>
    <col min="30" max="30" width="1.796875" style="18" customWidth="1"/>
    <col min="31" max="31" width="7.19140625" style="18" bestFit="1" customWidth="1"/>
    <col min="32" max="32" width="11.38671875" style="18" customWidth="1"/>
    <col min="33" max="16384" width="11.38671875" style="18"/>
  </cols>
  <sheetData>
    <row r="1" spans="1:31" ht="14.1" customHeight="1" x14ac:dyDescent="0.15">
      <c r="A1" s="16" t="s">
        <v>0</v>
      </c>
      <c r="B1" s="17"/>
      <c r="C1" s="17"/>
      <c r="D1" s="17"/>
      <c r="E1" s="17"/>
      <c r="F1" s="17"/>
      <c r="G1" s="17"/>
      <c r="H1" s="17"/>
      <c r="I1" s="17"/>
      <c r="J1" s="17"/>
      <c r="K1" s="17"/>
      <c r="L1" s="17"/>
      <c r="M1" s="17"/>
      <c r="N1" s="17"/>
      <c r="O1" s="17"/>
      <c r="P1" s="17"/>
      <c r="Q1" s="17"/>
      <c r="R1" s="17"/>
      <c r="S1" s="17"/>
      <c r="T1" s="17"/>
      <c r="U1" s="17"/>
      <c r="V1" s="17"/>
      <c r="W1" s="17"/>
      <c r="X1" s="17"/>
      <c r="Y1" s="17"/>
      <c r="Z1" s="17"/>
      <c r="AA1" s="17"/>
    </row>
    <row r="2" spans="1:31" ht="18" customHeight="1" x14ac:dyDescent="0.15">
      <c r="A2" s="19" t="s">
        <v>1</v>
      </c>
      <c r="B2" s="20"/>
      <c r="C2" s="20"/>
      <c r="D2" s="20"/>
      <c r="E2" s="20"/>
      <c r="F2" s="20"/>
      <c r="G2" s="20"/>
      <c r="H2" s="20"/>
      <c r="I2" s="20"/>
      <c r="J2" s="20"/>
      <c r="K2" s="20"/>
      <c r="L2" s="20"/>
      <c r="M2" s="20"/>
      <c r="N2" s="20"/>
      <c r="O2" s="20"/>
      <c r="P2" s="20"/>
      <c r="Q2" s="20"/>
      <c r="R2" s="20"/>
      <c r="S2" s="20"/>
      <c r="T2" s="20"/>
      <c r="U2" s="20"/>
      <c r="V2" s="20"/>
      <c r="W2" s="20"/>
      <c r="X2" s="20"/>
      <c r="Y2" s="21"/>
      <c r="Z2" s="21"/>
      <c r="AA2" s="21"/>
    </row>
    <row r="3" spans="1:31" ht="6" customHeight="1" x14ac:dyDescent="0.15">
      <c r="N3" s="207"/>
    </row>
    <row r="4" spans="1:31" ht="11.1" customHeight="1" x14ac:dyDescent="0.15">
      <c r="A4"/>
      <c r="B4"/>
      <c r="C4" s="443"/>
      <c r="D4" s="443"/>
      <c r="E4" s="443"/>
      <c r="F4" s="246"/>
      <c r="G4"/>
      <c r="H4" s="22"/>
      <c r="I4"/>
      <c r="J4"/>
      <c r="K4"/>
      <c r="L4" s="23"/>
      <c r="M4"/>
      <c r="N4"/>
      <c r="O4"/>
      <c r="P4" s="24" t="s">
        <v>3</v>
      </c>
      <c r="Q4" s="284" t="str">
        <f>IF(ISBLANK('U18_female-male'!S8),"",'U18_female-male'!S8)</f>
        <v/>
      </c>
      <c r="R4" s="284"/>
      <c r="S4" s="284"/>
      <c r="T4" s="284"/>
      <c r="U4" s="284"/>
      <c r="V4" s="284"/>
      <c r="W4" s="22"/>
      <c r="X4" s="26" t="s">
        <v>5</v>
      </c>
      <c r="Y4" s="285" t="str">
        <f>IF(ISBLANK('U18_female-male'!S10),"",'U18_female-male'!S10)</f>
        <v/>
      </c>
      <c r="Z4" s="285"/>
      <c r="AA4" s="285"/>
      <c r="AB4"/>
      <c r="AC4"/>
      <c r="AD4"/>
      <c r="AE4"/>
    </row>
    <row r="5" spans="1:31" ht="6" customHeight="1" x14ac:dyDescent="0.15">
      <c r="A5"/>
      <c r="B5"/>
      <c r="D5" s="208"/>
      <c r="E5" s="31"/>
      <c r="F5" s="246"/>
      <c r="H5" s="22"/>
      <c r="L5" s="22"/>
      <c r="P5" s="22"/>
      <c r="W5" s="22"/>
      <c r="X5" s="22"/>
    </row>
    <row r="6" spans="1:31" ht="11.1" customHeight="1" x14ac:dyDescent="0.15">
      <c r="A6"/>
      <c r="B6" t="s">
        <v>9</v>
      </c>
      <c r="D6" s="208"/>
      <c r="E6" s="31"/>
      <c r="F6" s="246"/>
      <c r="L6" s="22"/>
      <c r="P6" s="28" t="s">
        <v>12</v>
      </c>
      <c r="Q6" s="133" t="str">
        <f>IF(ISBLANK('U18_female-male'!S11),"",'U18_female-male'!S11)</f>
        <v/>
      </c>
      <c r="R6" s="133"/>
      <c r="S6" s="29"/>
      <c r="U6" s="26" t="s">
        <v>14</v>
      </c>
      <c r="V6" s="132" t="str">
        <f>IF(ISBLANK('U18_female-male'!S12),"",'U18_female-male'!S12)</f>
        <v/>
      </c>
      <c r="W6" s="27"/>
      <c r="X6" s="26" t="s">
        <v>16</v>
      </c>
      <c r="Y6" s="132" t="str">
        <f>IF(ISBLANK('U18_female-male'!S13),"",'U18_female-male'!S13)</f>
        <v/>
      </c>
      <c r="Z6" s="27"/>
      <c r="AA6" s="27"/>
    </row>
    <row r="7" spans="1:31" ht="6" customHeight="1" x14ac:dyDescent="0.15">
      <c r="A7"/>
      <c r="B7"/>
      <c r="D7" s="208"/>
      <c r="E7" s="31"/>
      <c r="F7" s="246"/>
      <c r="H7" s="22"/>
      <c r="I7" s="22"/>
      <c r="J7" s="22"/>
      <c r="K7" s="22"/>
      <c r="L7" s="22"/>
      <c r="P7" s="22"/>
    </row>
    <row r="8" spans="1:31" ht="11.1" customHeight="1" x14ac:dyDescent="0.15">
      <c r="D8" s="278" t="s">
        <v>271</v>
      </c>
      <c r="E8" s="162" t="str">
        <f>IF(ISBLANK('U18_female-male'!S4),"",'U18_female-male'!S4)</f>
        <v/>
      </c>
      <c r="F8" s="246"/>
      <c r="H8" s="22"/>
      <c r="P8" s="22"/>
      <c r="Q8" s="22"/>
      <c r="R8" s="26" t="s">
        <v>23</v>
      </c>
      <c r="S8" s="135" t="str">
        <f>IF(ISBLANK('U18_female-male'!S9),"",'U18_female-male'!S9)</f>
        <v/>
      </c>
      <c r="T8" s="25"/>
      <c r="U8" s="25"/>
      <c r="V8" s="25"/>
      <c r="W8" s="25"/>
      <c r="X8" s="25"/>
      <c r="Y8" s="25"/>
      <c r="Z8" s="25"/>
      <c r="AA8" s="25"/>
    </row>
    <row r="9" spans="1:31" ht="6" customHeight="1" x14ac:dyDescent="0.15"/>
    <row r="10" spans="1:31" ht="11.1" customHeight="1" x14ac:dyDescent="0.15">
      <c r="A10" s="32" t="s">
        <v>27</v>
      </c>
      <c r="B10" s="33"/>
      <c r="C10" s="33"/>
      <c r="D10" s="34"/>
      <c r="E10" s="32" t="s">
        <v>28</v>
      </c>
      <c r="F10" s="33"/>
      <c r="G10" s="33"/>
      <c r="H10" s="33"/>
      <c r="I10" s="33"/>
      <c r="J10" s="33"/>
      <c r="K10" s="33"/>
      <c r="L10" s="34"/>
      <c r="M10" s="35" t="s">
        <v>9</v>
      </c>
      <c r="N10" s="35"/>
      <c r="O10" s="35"/>
      <c r="P10" s="32" t="s">
        <v>27</v>
      </c>
      <c r="Q10" s="33"/>
      <c r="R10" s="33"/>
      <c r="S10" s="34"/>
      <c r="T10" s="32" t="s">
        <v>29</v>
      </c>
      <c r="U10" s="33"/>
      <c r="V10" s="33"/>
      <c r="W10" s="33"/>
      <c r="X10" s="33"/>
      <c r="Y10" s="33"/>
      <c r="Z10" s="33"/>
      <c r="AA10" s="34"/>
    </row>
    <row r="11" spans="1:31" ht="21.95" customHeight="1" x14ac:dyDescent="0.15">
      <c r="A11" s="36" t="s">
        <v>30</v>
      </c>
      <c r="B11" s="37"/>
      <c r="C11" s="37"/>
      <c r="D11" s="38"/>
      <c r="E11" s="39" t="s">
        <v>31</v>
      </c>
      <c r="F11" s="40"/>
      <c r="G11" s="40"/>
      <c r="H11" s="40"/>
      <c r="I11" s="40"/>
      <c r="J11" s="40"/>
      <c r="K11" s="40"/>
      <c r="L11" s="41"/>
      <c r="M11" s="35" t="s">
        <v>9</v>
      </c>
      <c r="N11" s="35"/>
      <c r="O11" s="35"/>
      <c r="P11" s="36" t="s">
        <v>30</v>
      </c>
      <c r="Q11" s="37"/>
      <c r="R11" s="37"/>
      <c r="S11" s="38"/>
      <c r="T11" s="39" t="s">
        <v>32</v>
      </c>
      <c r="U11" s="40"/>
      <c r="V11" s="40"/>
      <c r="W11" s="40"/>
      <c r="X11" s="40"/>
      <c r="Y11" s="40"/>
      <c r="Z11" s="40"/>
      <c r="AA11" s="41"/>
    </row>
    <row r="12" spans="1:31" ht="11.1" customHeight="1" x14ac:dyDescent="0.1">
      <c r="A12" s="32" t="s">
        <v>33</v>
      </c>
      <c r="B12" s="34"/>
      <c r="C12" s="32" t="s">
        <v>34</v>
      </c>
      <c r="D12" s="33"/>
      <c r="E12" s="42"/>
      <c r="F12" s="43"/>
      <c r="G12" s="110"/>
      <c r="H12" s="110"/>
      <c r="I12" s="286"/>
      <c r="J12" s="286"/>
      <c r="K12" s="287"/>
      <c r="L12" s="288"/>
      <c r="M12" s="35"/>
      <c r="N12" s="35"/>
      <c r="O12" s="35"/>
      <c r="P12" s="32" t="s">
        <v>33</v>
      </c>
      <c r="Q12" s="34"/>
      <c r="R12" s="32" t="s">
        <v>34</v>
      </c>
      <c r="S12" s="33"/>
      <c r="T12" s="42"/>
      <c r="U12" s="43"/>
      <c r="V12" s="110"/>
      <c r="W12" s="110"/>
      <c r="X12" s="287"/>
      <c r="Y12" s="287"/>
      <c r="Z12" s="287"/>
      <c r="AA12" s="288"/>
    </row>
    <row r="13" spans="1:31" ht="16.5" customHeight="1" x14ac:dyDescent="0.15">
      <c r="A13" s="142" t="str">
        <f>IF(ISBLANK('U18_female-male'!B8),"",'U18_female-male'!B8)</f>
        <v/>
      </c>
      <c r="B13" s="143"/>
      <c r="C13" s="143"/>
      <c r="D13" s="143"/>
      <c r="E13" s="111" t="s">
        <v>38</v>
      </c>
      <c r="F13" s="44" t="s">
        <v>37</v>
      </c>
      <c r="G13" s="44" t="s">
        <v>36</v>
      </c>
      <c r="H13" s="44" t="s">
        <v>39</v>
      </c>
      <c r="I13" s="289"/>
      <c r="J13" s="290"/>
      <c r="K13" s="291"/>
      <c r="L13" s="290"/>
      <c r="M13" s="35"/>
      <c r="N13" s="35"/>
      <c r="O13" s="35"/>
      <c r="P13" s="142">
        <f>'U18_female-male'!J8</f>
        <v>0</v>
      </c>
      <c r="Q13" s="143"/>
      <c r="R13" s="143"/>
      <c r="S13" s="165"/>
      <c r="T13" s="111" t="s">
        <v>36</v>
      </c>
      <c r="U13" s="44" t="s">
        <v>37</v>
      </c>
      <c r="V13" s="44" t="s">
        <v>38</v>
      </c>
      <c r="W13" s="44" t="s">
        <v>39</v>
      </c>
      <c r="X13" s="289"/>
      <c r="Y13" s="290"/>
      <c r="Z13" s="291"/>
      <c r="AA13" s="290"/>
    </row>
    <row r="14" spans="1:31" ht="11.1" customHeight="1" x14ac:dyDescent="0.15">
      <c r="A14" s="144" t="str">
        <f>IF(ISBLANK('U18_female-male'!B9),"",'U18_female-male'!B9)</f>
        <v/>
      </c>
      <c r="B14" s="145"/>
      <c r="C14" s="146" t="str">
        <f>IF(ISBLANK('U18_female-male'!C9),"",'U18_female-male'!C9)</f>
        <v/>
      </c>
      <c r="D14" s="147"/>
      <c r="E14" s="155" t="str">
        <f>IF(ISBLANK('U18_female-male'!E8),"",'U18_female-male'!E8)</f>
        <v/>
      </c>
      <c r="F14" s="156" t="str">
        <f>IF(ISBLANK('U18_female-male'!F8),"",'U18_female-male'!F8)</f>
        <v/>
      </c>
      <c r="G14" s="156" t="str">
        <f>IF(ISBLANK('U18_female-male'!G8),"",'U18_female-male'!G8)</f>
        <v/>
      </c>
      <c r="H14" s="156" t="str">
        <f>IF(ISBLANK('U18_female-male'!H8),"",'U18_female-male'!H8)</f>
        <v/>
      </c>
      <c r="I14" s="439"/>
      <c r="J14" s="440"/>
      <c r="K14" s="452"/>
      <c r="L14" s="480"/>
      <c r="M14" s="35"/>
      <c r="N14" s="35"/>
      <c r="O14" s="35"/>
      <c r="P14" s="144">
        <f>'U18_female-male'!J9</f>
        <v>0</v>
      </c>
      <c r="Q14" s="145"/>
      <c r="R14" s="146" t="str">
        <f>IF(ISBLANK('U18_female-male'!K9),"",'U18_female-male'!K9)</f>
        <v/>
      </c>
      <c r="S14" s="166"/>
      <c r="T14" s="155" t="str">
        <f>IF(ISBLANK('U18_female-male'!M8),"",'U18_female-male'!M8)</f>
        <v/>
      </c>
      <c r="U14" s="156" t="str">
        <f>IF(ISBLANK('U18_female-male'!N8),"",'U18_female-male'!N8)</f>
        <v/>
      </c>
      <c r="V14" s="156" t="str">
        <f>IF(ISBLANK('U18_female-male'!O8),"",'U18_female-male'!O8)</f>
        <v/>
      </c>
      <c r="W14" s="156" t="str">
        <f>IF(ISBLANK('U18_female-male'!P8),"",'U18_female-male'!P8)</f>
        <v/>
      </c>
      <c r="X14" s="439"/>
      <c r="Y14" s="440"/>
      <c r="Z14" s="452"/>
      <c r="AA14" s="480"/>
    </row>
    <row r="15" spans="1:31" ht="11.1" customHeight="1" x14ac:dyDescent="0.15">
      <c r="A15" s="148" t="str">
        <f>IF(ISBLANK('U18_female-male'!B11),"",'U18_female-male'!B11)</f>
        <v/>
      </c>
      <c r="B15" s="149"/>
      <c r="C15" s="149"/>
      <c r="D15" s="149"/>
      <c r="E15" s="157" t="str">
        <f>IF(ISBLANK('U18_female-male'!E9),"",'U18_female-male'!E9)</f>
        <v/>
      </c>
      <c r="F15" s="158" t="str">
        <f>IF(ISBLANK('U18_female-male'!F9),"",'U18_female-male'!F9)</f>
        <v/>
      </c>
      <c r="G15" s="158" t="str">
        <f>IF(ISBLANK('U18_female-male'!G9),"",'U18_female-male'!G9)</f>
        <v/>
      </c>
      <c r="H15" s="158" t="str">
        <f>IF(ISBLANK('U18_female-male'!H9),"",'U18_female-male'!H9)</f>
        <v/>
      </c>
      <c r="I15" s="446"/>
      <c r="J15" s="447"/>
      <c r="K15" s="481"/>
      <c r="L15" s="482"/>
      <c r="M15" s="35"/>
      <c r="N15" s="35"/>
      <c r="O15" s="35"/>
      <c r="P15" s="148">
        <f>'U18_female-male'!J11</f>
        <v>0</v>
      </c>
      <c r="Q15" s="149"/>
      <c r="R15" s="149"/>
      <c r="S15" s="167"/>
      <c r="T15" s="157" t="str">
        <f>IF(ISBLANK('U18_female-male'!M9),"",'U18_female-male'!M9)</f>
        <v/>
      </c>
      <c r="U15" s="158" t="str">
        <f>IF(ISBLANK('U18_female-male'!N9),"",'U18_female-male'!N9)</f>
        <v/>
      </c>
      <c r="V15" s="158" t="str">
        <f>IF(ISBLANK('U18_female-male'!O9),"",'U18_female-male'!O9)</f>
        <v/>
      </c>
      <c r="W15" s="158" t="str">
        <f>IF(ISBLANK('U18_female-male'!P9),"",'U18_female-male'!P9)</f>
        <v/>
      </c>
      <c r="X15" s="446"/>
      <c r="Y15" s="447"/>
      <c r="Z15" s="481"/>
      <c r="AA15" s="482"/>
    </row>
    <row r="16" spans="1:31" ht="11.1" customHeight="1" x14ac:dyDescent="0.15">
      <c r="A16" s="144">
        <f>'U18_female-male'!B12</f>
        <v>0</v>
      </c>
      <c r="B16" s="145"/>
      <c r="C16" s="146" t="str">
        <f>IF(ISBLANK('U18_female-male'!C12),"",'U18_female-male'!C12)</f>
        <v/>
      </c>
      <c r="D16" s="147"/>
      <c r="E16" s="157" t="str">
        <f>IF(ISBLANK('U18_female-male'!E10),"",'U18_female-male'!E10)</f>
        <v/>
      </c>
      <c r="F16" s="158" t="str">
        <f>IF(ISBLANK('U18_female-male'!F10),"",'U18_female-male'!F10)</f>
        <v/>
      </c>
      <c r="G16" s="158" t="str">
        <f>IF(ISBLANK('U18_female-male'!G10),"",'U18_female-male'!G10)</f>
        <v/>
      </c>
      <c r="H16" s="158" t="str">
        <f>IF(ISBLANK('U18_female-male'!H10),"",'U18_female-male'!H10)</f>
        <v/>
      </c>
      <c r="I16" s="446"/>
      <c r="J16" s="447"/>
      <c r="K16" s="481"/>
      <c r="L16" s="482"/>
      <c r="M16" s="35"/>
      <c r="N16" s="35"/>
      <c r="O16" s="35"/>
      <c r="P16" s="144">
        <f>'U18_female-male'!J12</f>
        <v>0</v>
      </c>
      <c r="Q16" s="145"/>
      <c r="R16" s="146" t="str">
        <f>IF(ISBLANK('U18_female-male'!K12),"",'U18_female-male'!K12)</f>
        <v/>
      </c>
      <c r="S16" s="166"/>
      <c r="T16" s="157" t="str">
        <f>IF(ISBLANK('U18_female-male'!M10),"",'U18_female-male'!M10)</f>
        <v/>
      </c>
      <c r="U16" s="158" t="str">
        <f>IF(ISBLANK('U18_female-male'!N10),"",'U18_female-male'!N10)</f>
        <v/>
      </c>
      <c r="V16" s="158" t="str">
        <f>IF(ISBLANK('U18_female-male'!O10),"",'U18_female-male'!O10)</f>
        <v/>
      </c>
      <c r="W16" s="158" t="str">
        <f>IF(ISBLANK('U18_female-male'!P10),"",'U18_female-male'!P10)</f>
        <v/>
      </c>
      <c r="X16" s="446"/>
      <c r="Y16" s="447"/>
      <c r="Z16" s="481"/>
      <c r="AA16" s="482"/>
    </row>
    <row r="17" spans="1:27" ht="11.1" customHeight="1" x14ac:dyDescent="0.15">
      <c r="A17" s="148">
        <f>'U18_female-male'!B14</f>
        <v>0</v>
      </c>
      <c r="B17" s="149"/>
      <c r="C17" s="149"/>
      <c r="D17" s="149"/>
      <c r="E17" s="12" t="str">
        <f>IF(ISBLANK('U18_female-male'!E11),"",'U18_female-male'!E11)</f>
        <v/>
      </c>
      <c r="F17" s="13" t="str">
        <f>IF(ISBLANK('U18_female-male'!F11),"",'U18_female-male'!F11)</f>
        <v/>
      </c>
      <c r="G17" s="13" t="str">
        <f>IF(ISBLANK('U18_female-male'!G11),"",'U18_female-male'!G11)</f>
        <v/>
      </c>
      <c r="H17" s="13" t="str">
        <f>IF(ISBLANK('U18_female-male'!H11),"",'U18_female-male'!H11)</f>
        <v/>
      </c>
      <c r="I17" s="448"/>
      <c r="J17" s="449"/>
      <c r="K17" s="481"/>
      <c r="L17" s="482"/>
      <c r="M17" s="35"/>
      <c r="N17" s="35"/>
      <c r="O17" s="35"/>
      <c r="P17" s="148">
        <f>'U18_female-male'!J14</f>
        <v>0</v>
      </c>
      <c r="Q17" s="149"/>
      <c r="R17" s="149"/>
      <c r="S17" s="167"/>
      <c r="T17" s="12" t="str">
        <f>IF(ISBLANK('U18_female-male'!M11),"",'U18_female-male'!M11)</f>
        <v/>
      </c>
      <c r="U17" s="13" t="str">
        <f>IF(ISBLANK('U18_female-male'!N11),"",'U18_female-male'!N11)</f>
        <v/>
      </c>
      <c r="V17" s="13" t="str">
        <f>IF(ISBLANK('U18_female-male'!O11),"",'U18_female-male'!O11)</f>
        <v/>
      </c>
      <c r="W17" s="13" t="str">
        <f>IF(ISBLANK('U18_female-male'!P11),"",'U18_female-male'!P11)</f>
        <v/>
      </c>
      <c r="X17" s="448"/>
      <c r="Y17" s="449"/>
      <c r="Z17" s="481"/>
      <c r="AA17" s="482"/>
    </row>
    <row r="18" spans="1:27" ht="11.1" customHeight="1" x14ac:dyDescent="0.15">
      <c r="A18" s="150">
        <f>'U18_female-male'!B15</f>
        <v>0</v>
      </c>
      <c r="B18" s="151"/>
      <c r="C18" s="153" t="str">
        <f>IF(ISBLANK('U18_female-male'!C15),"",'U18_female-male'!C15)</f>
        <v/>
      </c>
      <c r="D18" s="154"/>
      <c r="E18" s="14" t="str">
        <f>IF(ISBLANK('U18_female-male'!E8),"",SUM(E14:E17))</f>
        <v/>
      </c>
      <c r="F18" s="15" t="str">
        <f>IF(ISBLANK('U18_female-male'!E8),"",SUM(F14:F17))</f>
        <v/>
      </c>
      <c r="G18" s="15" t="str">
        <f>IF(ISBLANK('U18_female-male'!E8),"",SUM(G14:G17))</f>
        <v/>
      </c>
      <c r="H18" s="15" t="str">
        <f>IF(ISBLANK('U18_female-male'!E8),"",SUM(H14:H17))</f>
        <v/>
      </c>
      <c r="I18" s="304"/>
      <c r="J18" s="305"/>
      <c r="K18" s="483"/>
      <c r="L18" s="484"/>
      <c r="M18" s="35"/>
      <c r="N18" s="35"/>
      <c r="O18" s="35"/>
      <c r="P18" s="150">
        <f>'U18_female-male'!J15</f>
        <v>0</v>
      </c>
      <c r="Q18" s="151"/>
      <c r="R18" s="152" t="str">
        <f>IF(ISBLANK('U18_female-male'!K15),"",'U18_female-male'!K15)</f>
        <v/>
      </c>
      <c r="S18" s="154"/>
      <c r="T18" s="14" t="str">
        <f>IF(ISBLANK('U18_female-male'!M8),"",SUM(T14:T17))</f>
        <v/>
      </c>
      <c r="U18" s="15" t="str">
        <f>IF(ISBLANK('U18_female-male'!N8),"",SUM(U14:U17))</f>
        <v/>
      </c>
      <c r="V18" s="15" t="str">
        <f>IF(ISBLANK('U18_female-male'!O8),"",SUM(V14:V17))</f>
        <v/>
      </c>
      <c r="W18" s="15" t="str">
        <f>IF(ISBLANK('U18_female-male'!M8),"",SUM(W14:W17))</f>
        <v/>
      </c>
      <c r="X18" s="304"/>
      <c r="Y18" s="305"/>
      <c r="Z18" s="483"/>
      <c r="AA18" s="484"/>
    </row>
    <row r="19" spans="1:27" ht="6" customHeight="1" x14ac:dyDescent="0.15">
      <c r="A19" s="35"/>
      <c r="B19" s="35"/>
      <c r="C19" s="35"/>
      <c r="D19" s="35"/>
      <c r="E19" s="35"/>
      <c r="F19" s="35"/>
      <c r="G19" s="35"/>
      <c r="H19" s="35"/>
      <c r="I19" s="45"/>
      <c r="J19" s="35"/>
      <c r="K19" s="35"/>
      <c r="L19" s="35"/>
      <c r="M19" s="35"/>
      <c r="N19" s="35"/>
      <c r="O19" s="35"/>
      <c r="P19" s="35"/>
      <c r="Q19" s="35"/>
      <c r="R19" s="35"/>
      <c r="S19" s="35"/>
      <c r="T19" s="35"/>
      <c r="U19" s="35"/>
      <c r="V19" s="35"/>
      <c r="W19" s="35"/>
      <c r="X19" s="35"/>
      <c r="Y19" s="35"/>
      <c r="Z19" s="35"/>
      <c r="AA19" s="35"/>
    </row>
    <row r="20" spans="1:27" ht="16.5" customHeight="1" x14ac:dyDescent="0.15">
      <c r="A20" s="142">
        <f>'U18_female-male'!B19</f>
        <v>0</v>
      </c>
      <c r="B20" s="143"/>
      <c r="C20" s="143"/>
      <c r="D20" s="143"/>
      <c r="E20" s="111" t="s">
        <v>38</v>
      </c>
      <c r="F20" s="44" t="s">
        <v>37</v>
      </c>
      <c r="G20" s="44" t="s">
        <v>36</v>
      </c>
      <c r="H20" s="44" t="s">
        <v>39</v>
      </c>
      <c r="I20" s="289"/>
      <c r="J20" s="290"/>
      <c r="K20" s="291"/>
      <c r="L20" s="290"/>
      <c r="M20" s="35" t="s">
        <v>64</v>
      </c>
      <c r="N20" s="35"/>
      <c r="O20" s="35"/>
      <c r="P20" s="142">
        <f>'U18_female-male'!J19</f>
        <v>0</v>
      </c>
      <c r="Q20" s="143"/>
      <c r="R20" s="143"/>
      <c r="S20" s="143"/>
      <c r="T20" s="111" t="s">
        <v>36</v>
      </c>
      <c r="U20" s="44" t="s">
        <v>37</v>
      </c>
      <c r="V20" s="44" t="s">
        <v>38</v>
      </c>
      <c r="W20" s="44" t="s">
        <v>39</v>
      </c>
      <c r="X20" s="289"/>
      <c r="Y20" s="290"/>
      <c r="Z20" s="291"/>
      <c r="AA20" s="290"/>
    </row>
    <row r="21" spans="1:27" ht="11.1" customHeight="1" x14ac:dyDescent="0.15">
      <c r="A21" s="144">
        <f>'U18_female-male'!B20</f>
        <v>0</v>
      </c>
      <c r="B21" s="145"/>
      <c r="C21" s="146" t="str">
        <f>IF(ISBLANK('U18_female-male'!C20),"",'U18_female-male'!C20)</f>
        <v/>
      </c>
      <c r="D21" s="147"/>
      <c r="E21" s="155" t="str">
        <f>IF(ISBLANK('U18_female-male'!E19),"",'U18_female-male'!E19)</f>
        <v/>
      </c>
      <c r="F21" s="156" t="str">
        <f>IF(ISBLANK('U18_female-male'!F19),"",'U18_female-male'!F19)</f>
        <v/>
      </c>
      <c r="G21" s="156" t="str">
        <f>IF(ISBLANK('U18_female-male'!G19),"",'U18_female-male'!G19)</f>
        <v/>
      </c>
      <c r="H21" s="156" t="str">
        <f>IF(ISBLANK('U18_female-male'!H19),"",'U18_female-male'!H19)</f>
        <v/>
      </c>
      <c r="I21" s="439"/>
      <c r="J21" s="440"/>
      <c r="K21" s="452"/>
      <c r="L21" s="480"/>
      <c r="M21" s="35"/>
      <c r="N21" s="35"/>
      <c r="O21" s="35"/>
      <c r="P21" s="144">
        <f>'U18_female-male'!J20</f>
        <v>0</v>
      </c>
      <c r="Q21" s="145"/>
      <c r="R21" s="146" t="str">
        <f>IF(ISBLANK('U18_female-male'!K20),"",'U18_female-male'!K20)</f>
        <v/>
      </c>
      <c r="S21" s="147"/>
      <c r="T21" s="155" t="str">
        <f>IF(ISBLANK('U18_female-male'!M19),"",'U18_female-male'!M19)</f>
        <v/>
      </c>
      <c r="U21" s="156" t="str">
        <f>IF(ISBLANK('U18_female-male'!N19),"",'U18_female-male'!N19)</f>
        <v/>
      </c>
      <c r="V21" s="156" t="str">
        <f>IF(ISBLANK('U18_female-male'!O19),"",'U18_female-male'!O19)</f>
        <v/>
      </c>
      <c r="W21" s="156" t="str">
        <f>IF(ISBLANK('U18_female-male'!P19),"",'U18_female-male'!P19)</f>
        <v/>
      </c>
      <c r="X21" s="439"/>
      <c r="Y21" s="440"/>
      <c r="Z21" s="452"/>
      <c r="AA21" s="480"/>
    </row>
    <row r="22" spans="1:27" ht="11.1" customHeight="1" x14ac:dyDescent="0.15">
      <c r="A22" s="148">
        <f>'U18_female-male'!B22</f>
        <v>0</v>
      </c>
      <c r="B22" s="149"/>
      <c r="C22" s="149"/>
      <c r="D22" s="149"/>
      <c r="E22" s="157" t="str">
        <f>IF(ISBLANK('U18_female-male'!E20),"",'U18_female-male'!E20)</f>
        <v/>
      </c>
      <c r="F22" s="158" t="str">
        <f>IF(ISBLANK('U18_female-male'!F20),"",'U18_female-male'!F20)</f>
        <v/>
      </c>
      <c r="G22" s="158" t="str">
        <f>IF(ISBLANK('U18_female-male'!G20),"",'U18_female-male'!G20)</f>
        <v/>
      </c>
      <c r="H22" s="158" t="str">
        <f>IF(ISBLANK('U18_female-male'!H20),"",'U18_female-male'!H20)</f>
        <v/>
      </c>
      <c r="I22" s="446"/>
      <c r="J22" s="447"/>
      <c r="K22" s="481"/>
      <c r="L22" s="482"/>
      <c r="M22" s="35"/>
      <c r="N22" s="35"/>
      <c r="O22" s="35"/>
      <c r="P22" s="148">
        <f>'U18_female-male'!J22</f>
        <v>0</v>
      </c>
      <c r="Q22" s="149"/>
      <c r="R22" s="149"/>
      <c r="S22" s="149"/>
      <c r="T22" s="157" t="str">
        <f>IF(ISBLANK('U18_female-male'!M20),"",'U18_female-male'!M20)</f>
        <v/>
      </c>
      <c r="U22" s="158" t="str">
        <f>IF(ISBLANK('U18_female-male'!N20),"",'U18_female-male'!N20)</f>
        <v/>
      </c>
      <c r="V22" s="158" t="str">
        <f>IF(ISBLANK('U18_female-male'!O20),"",'U18_female-male'!O20)</f>
        <v/>
      </c>
      <c r="W22" s="158" t="str">
        <f>IF(ISBLANK('U18_female-male'!P20),"",'U18_female-male'!P20)</f>
        <v/>
      </c>
      <c r="X22" s="446"/>
      <c r="Y22" s="447"/>
      <c r="Z22" s="481"/>
      <c r="AA22" s="482"/>
    </row>
    <row r="23" spans="1:27" ht="11.1" customHeight="1" x14ac:dyDescent="0.15">
      <c r="A23" s="144">
        <f>'U18_female-male'!B23</f>
        <v>0</v>
      </c>
      <c r="B23" s="145"/>
      <c r="C23" s="146" t="str">
        <f>IF(ISBLANK('U18_female-male'!C23),"",'U18_female-male'!C23)</f>
        <v/>
      </c>
      <c r="D23" s="147"/>
      <c r="E23" s="157" t="str">
        <f>IF(ISBLANK('U18_female-male'!E21),"",'U18_female-male'!E21)</f>
        <v/>
      </c>
      <c r="F23" s="158" t="str">
        <f>IF(ISBLANK('U18_female-male'!F21),"",'U18_female-male'!F21)</f>
        <v/>
      </c>
      <c r="G23" s="158" t="str">
        <f>IF(ISBLANK('U18_female-male'!G21),"",'U18_female-male'!G21)</f>
        <v/>
      </c>
      <c r="H23" s="158" t="str">
        <f>IF(ISBLANK('U18_female-male'!H21),"",'U18_female-male'!H21)</f>
        <v/>
      </c>
      <c r="I23" s="446"/>
      <c r="J23" s="447"/>
      <c r="K23" s="481"/>
      <c r="L23" s="482"/>
      <c r="M23" s="35"/>
      <c r="N23" s="35"/>
      <c r="O23" s="35"/>
      <c r="P23" s="144">
        <f>'U18_female-male'!J23</f>
        <v>0</v>
      </c>
      <c r="Q23" s="145"/>
      <c r="R23" s="146" t="str">
        <f>IF(ISBLANK('U18_female-male'!K23),"",'U18_female-male'!K23)</f>
        <v/>
      </c>
      <c r="S23" s="147"/>
      <c r="T23" s="157" t="str">
        <f>IF(ISBLANK('U18_female-male'!M21),"",'U18_female-male'!M21)</f>
        <v/>
      </c>
      <c r="U23" s="158" t="str">
        <f>IF(ISBLANK('U18_female-male'!N21),"",'U18_female-male'!N21)</f>
        <v/>
      </c>
      <c r="V23" s="158" t="str">
        <f>IF(ISBLANK('U18_female-male'!O21),"",'U18_female-male'!O21)</f>
        <v/>
      </c>
      <c r="W23" s="158" t="str">
        <f>IF(ISBLANK('U18_female-male'!P21),"",'U18_female-male'!P21)</f>
        <v/>
      </c>
      <c r="X23" s="446"/>
      <c r="Y23" s="447"/>
      <c r="Z23" s="481"/>
      <c r="AA23" s="482"/>
    </row>
    <row r="24" spans="1:27" ht="11.1" customHeight="1" x14ac:dyDescent="0.15">
      <c r="A24" s="148">
        <f>'U18_female-male'!B25</f>
        <v>0</v>
      </c>
      <c r="B24" s="149"/>
      <c r="C24" s="149"/>
      <c r="D24" s="149"/>
      <c r="E24" s="12" t="str">
        <f>IF(ISBLANK('U18_female-male'!E22),"",'U18_female-male'!E22)</f>
        <v/>
      </c>
      <c r="F24" s="13" t="str">
        <f>IF(ISBLANK('U18_female-male'!F22),"",'U18_female-male'!F22)</f>
        <v/>
      </c>
      <c r="G24" s="13" t="str">
        <f>IF(ISBLANK('U18_female-male'!G22),"",'U18_female-male'!G22)</f>
        <v/>
      </c>
      <c r="H24" s="13" t="str">
        <f>IF(ISBLANK('U18_female-male'!H22),"",'U18_female-male'!H22)</f>
        <v/>
      </c>
      <c r="I24" s="448"/>
      <c r="J24" s="449"/>
      <c r="K24" s="481"/>
      <c r="L24" s="482"/>
      <c r="M24" s="35"/>
      <c r="N24" s="35"/>
      <c r="O24" s="35"/>
      <c r="P24" s="148">
        <f>'U18_female-male'!J25</f>
        <v>0</v>
      </c>
      <c r="Q24" s="149"/>
      <c r="R24" s="149"/>
      <c r="S24" s="149"/>
      <c r="T24" s="12" t="str">
        <f>IF(ISBLANK('U18_female-male'!M22),"",'U18_female-male'!M22)</f>
        <v/>
      </c>
      <c r="U24" s="13" t="str">
        <f>IF(ISBLANK('U18_female-male'!N22),"",'U18_female-male'!N22)</f>
        <v/>
      </c>
      <c r="V24" s="13" t="str">
        <f>IF(ISBLANK('U18_female-male'!O22),"",'U18_female-male'!O22)</f>
        <v/>
      </c>
      <c r="W24" s="13" t="str">
        <f>IF(ISBLANK('U18_female-male'!P22),"",'U18_female-male'!P22)</f>
        <v/>
      </c>
      <c r="X24" s="448"/>
      <c r="Y24" s="449"/>
      <c r="Z24" s="481"/>
      <c r="AA24" s="482"/>
    </row>
    <row r="25" spans="1:27" ht="11.1" customHeight="1" x14ac:dyDescent="0.15">
      <c r="A25" s="150">
        <f>'U18_female-male'!B26</f>
        <v>0</v>
      </c>
      <c r="B25" s="151"/>
      <c r="C25" s="153" t="str">
        <f>IF(ISBLANK('U18_female-male'!C26),"",'U18_female-male'!C26)</f>
        <v/>
      </c>
      <c r="D25" s="154"/>
      <c r="E25" s="14" t="str">
        <f>IF(ISBLANK('U18_female-male'!E19),"",SUM(E21:E24))</f>
        <v/>
      </c>
      <c r="F25" s="15" t="str">
        <f>IF(ISBLANK('U18_female-male'!F19),"",SUM(F21:F24))</f>
        <v/>
      </c>
      <c r="G25" s="15" t="str">
        <f>IF(ISBLANK('U18_female-male'!G19),"",SUM(G21:G24))</f>
        <v/>
      </c>
      <c r="H25" s="15" t="str">
        <f>IF(ISBLANK('U18_female-male'!E19),"",SUM(H21:H24))</f>
        <v/>
      </c>
      <c r="I25" s="304"/>
      <c r="J25" s="305"/>
      <c r="K25" s="483"/>
      <c r="L25" s="484"/>
      <c r="M25" s="35"/>
      <c r="N25" s="35"/>
      <c r="O25" s="35"/>
      <c r="P25" s="150">
        <f>'U18_female-male'!J26</f>
        <v>0</v>
      </c>
      <c r="Q25" s="151"/>
      <c r="R25" s="152" t="str">
        <f>IF(ISBLANK('U18_female-male'!K26),"",'U18_female-male'!K26)</f>
        <v/>
      </c>
      <c r="S25" s="152"/>
      <c r="T25" s="14" t="str">
        <f>IF(ISBLANK('U18_female-male'!M19),"",SUM(T21:T24))</f>
        <v/>
      </c>
      <c r="U25" s="15" t="str">
        <f>IF(ISBLANK('U18_female-male'!N19),"",SUM(U21:U24))</f>
        <v/>
      </c>
      <c r="V25" s="15" t="str">
        <f>IF(ISBLANK('U18_female-male'!O19),"",SUM(V21:V24))</f>
        <v/>
      </c>
      <c r="W25" s="15" t="str">
        <f>IF(ISBLANK('U18_female-male'!M19),"",SUM(W21:W24))</f>
        <v/>
      </c>
      <c r="X25" s="304"/>
      <c r="Y25" s="305"/>
      <c r="Z25" s="483"/>
      <c r="AA25" s="484"/>
    </row>
    <row r="26" spans="1:27" ht="6" customHeight="1" x14ac:dyDescent="0.15">
      <c r="A26" s="46"/>
      <c r="B26" s="46"/>
      <c r="C26" s="46"/>
      <c r="D26" s="46"/>
      <c r="E26" s="46"/>
      <c r="F26" s="46"/>
      <c r="G26" s="46"/>
      <c r="H26" s="46"/>
      <c r="I26" s="47"/>
      <c r="J26" s="46"/>
      <c r="K26" s="46"/>
      <c r="L26" s="46"/>
      <c r="M26" s="35"/>
      <c r="N26" s="35"/>
      <c r="O26" s="35"/>
      <c r="P26" s="46"/>
      <c r="Q26" s="46"/>
      <c r="R26" s="46"/>
      <c r="S26" s="46"/>
      <c r="T26" s="46"/>
      <c r="U26" s="46"/>
      <c r="V26" s="46"/>
      <c r="W26" s="46"/>
      <c r="X26" s="46"/>
      <c r="Y26" s="46"/>
      <c r="Z26" s="46"/>
      <c r="AA26" s="46"/>
    </row>
    <row r="27" spans="1:27" ht="16.5" customHeight="1" x14ac:dyDescent="0.15">
      <c r="A27" s="142">
        <f>'U18_female-male'!B30</f>
        <v>0</v>
      </c>
      <c r="B27" s="143"/>
      <c r="C27" s="143"/>
      <c r="D27" s="143"/>
      <c r="E27" s="111" t="s">
        <v>36</v>
      </c>
      <c r="F27" s="44" t="s">
        <v>37</v>
      </c>
      <c r="G27" s="44" t="s">
        <v>38</v>
      </c>
      <c r="H27" s="44" t="s">
        <v>39</v>
      </c>
      <c r="I27" s="289"/>
      <c r="J27" s="290"/>
      <c r="K27" s="291"/>
      <c r="L27" s="290"/>
      <c r="M27" s="35" t="s">
        <v>9</v>
      </c>
      <c r="N27" s="35"/>
      <c r="O27" s="35"/>
      <c r="P27" s="142">
        <f>'U18_female-male'!J30</f>
        <v>0</v>
      </c>
      <c r="Q27" s="143"/>
      <c r="R27" s="143"/>
      <c r="S27" s="143"/>
      <c r="T27" s="111" t="s">
        <v>36</v>
      </c>
      <c r="U27" s="44" t="s">
        <v>37</v>
      </c>
      <c r="V27" s="44" t="s">
        <v>38</v>
      </c>
      <c r="W27" s="44" t="s">
        <v>39</v>
      </c>
      <c r="X27" s="289"/>
      <c r="Y27" s="290"/>
      <c r="Z27" s="291"/>
      <c r="AA27" s="290"/>
    </row>
    <row r="28" spans="1:27" ht="11.1" customHeight="1" x14ac:dyDescent="0.15">
      <c r="A28" s="144">
        <f>'U18_female-male'!B31</f>
        <v>0</v>
      </c>
      <c r="B28" s="145"/>
      <c r="C28" s="146" t="str">
        <f>IF(ISBLANK('U18_female-male'!C31),"",'U18_female-male'!C31)</f>
        <v/>
      </c>
      <c r="D28" s="147"/>
      <c r="E28" s="155" t="str">
        <f>IF(ISBLANK('U18_female-male'!E30),"",'U18_female-male'!E30)</f>
        <v/>
      </c>
      <c r="F28" s="156" t="str">
        <f>IF(ISBLANK('U18_female-male'!F30),"",'U18_female-male'!F30)</f>
        <v/>
      </c>
      <c r="G28" s="156" t="str">
        <f>IF(ISBLANK('U18_female-male'!G30),"",'U18_female-male'!G30)</f>
        <v/>
      </c>
      <c r="H28" s="156" t="str">
        <f>IF(ISBLANK('U18_female-male'!H30),"",'U18_female-male'!H30)</f>
        <v/>
      </c>
      <c r="I28" s="439"/>
      <c r="J28" s="440"/>
      <c r="K28" s="452"/>
      <c r="L28" s="480"/>
      <c r="M28" s="35"/>
      <c r="N28" s="35"/>
      <c r="O28" s="35"/>
      <c r="P28" s="144">
        <f>'U18_female-male'!J31</f>
        <v>0</v>
      </c>
      <c r="Q28" s="145"/>
      <c r="R28" s="146" t="str">
        <f>IF(ISBLANK('U18_female-male'!K31),"",'U18_female-male'!K31)</f>
        <v/>
      </c>
      <c r="S28" s="147"/>
      <c r="T28" s="155" t="str">
        <f>IF(ISBLANK('U18_female-male'!M30),"",'U18_female-male'!M30)</f>
        <v/>
      </c>
      <c r="U28" s="156" t="str">
        <f>IF(ISBLANK('U18_female-male'!N30),"",'U18_female-male'!N30)</f>
        <v/>
      </c>
      <c r="V28" s="156" t="str">
        <f>IF(ISBLANK('U18_female-male'!O30),"",'U18_female-male'!O30)</f>
        <v/>
      </c>
      <c r="W28" s="156" t="str">
        <f>IF(ISBLANK('U18_female-male'!P30),"",'U18_female-male'!P30)</f>
        <v/>
      </c>
      <c r="X28" s="439"/>
      <c r="Y28" s="440"/>
      <c r="Z28" s="452"/>
      <c r="AA28" s="480"/>
    </row>
    <row r="29" spans="1:27" ht="11.1" customHeight="1" x14ac:dyDescent="0.15">
      <c r="A29" s="148">
        <f>'U18_female-male'!B33</f>
        <v>0</v>
      </c>
      <c r="B29" s="149"/>
      <c r="C29" s="149"/>
      <c r="D29" s="149"/>
      <c r="E29" s="157" t="str">
        <f>IF(ISBLANK('U18_female-male'!E31),"",'U18_female-male'!E31)</f>
        <v/>
      </c>
      <c r="F29" s="158" t="str">
        <f>IF(ISBLANK('U18_female-male'!F31),"",'U18_female-male'!F31)</f>
        <v/>
      </c>
      <c r="G29" s="158" t="str">
        <f>IF(ISBLANK('U18_female-male'!G31),"",'U18_female-male'!G31)</f>
        <v/>
      </c>
      <c r="H29" s="158" t="str">
        <f>IF(ISBLANK('U18_female-male'!H31),"",'U18_female-male'!H31)</f>
        <v/>
      </c>
      <c r="I29" s="446"/>
      <c r="J29" s="447"/>
      <c r="K29" s="481"/>
      <c r="L29" s="482"/>
      <c r="M29" s="35"/>
      <c r="N29" s="35"/>
      <c r="O29" s="35"/>
      <c r="P29" s="148">
        <f>'U18_female-male'!J33</f>
        <v>0</v>
      </c>
      <c r="Q29" s="149"/>
      <c r="R29" s="149"/>
      <c r="S29" s="149"/>
      <c r="T29" s="157" t="str">
        <f>IF(ISBLANK('U18_female-male'!M31),"",'U18_female-male'!M31)</f>
        <v/>
      </c>
      <c r="U29" s="158" t="str">
        <f>IF(ISBLANK('U18_female-male'!N31),"",'U18_female-male'!N31)</f>
        <v/>
      </c>
      <c r="V29" s="158" t="str">
        <f>IF(ISBLANK('U18_female-male'!O31),"",'U18_female-male'!O31)</f>
        <v/>
      </c>
      <c r="W29" s="158" t="str">
        <f>IF(ISBLANK('U18_female-male'!P31),"",'U18_female-male'!P31)</f>
        <v/>
      </c>
      <c r="X29" s="446"/>
      <c r="Y29" s="447"/>
      <c r="Z29" s="481"/>
      <c r="AA29" s="482"/>
    </row>
    <row r="30" spans="1:27" ht="11.1" customHeight="1" x14ac:dyDescent="0.15">
      <c r="A30" s="144">
        <f>'U18_female-male'!B34</f>
        <v>0</v>
      </c>
      <c r="B30" s="145"/>
      <c r="C30" s="146" t="str">
        <f>IF(ISBLANK('U18_female-male'!C34),"",'U18_female-male'!C34)</f>
        <v/>
      </c>
      <c r="D30" s="147"/>
      <c r="E30" s="157" t="str">
        <f>IF(ISBLANK('U18_female-male'!E32),"",'U18_female-male'!E32)</f>
        <v/>
      </c>
      <c r="F30" s="158" t="str">
        <f>IF(ISBLANK('U18_female-male'!F32),"",'U18_female-male'!F32)</f>
        <v/>
      </c>
      <c r="G30" s="158" t="str">
        <f>IF(ISBLANK('U18_female-male'!G32),"",'U18_female-male'!G32)</f>
        <v/>
      </c>
      <c r="H30" s="158" t="str">
        <f>IF(ISBLANK('U18_female-male'!H32),"",'U18_female-male'!H32)</f>
        <v/>
      </c>
      <c r="I30" s="446"/>
      <c r="J30" s="447"/>
      <c r="K30" s="481"/>
      <c r="L30" s="482"/>
      <c r="M30" s="35"/>
      <c r="N30" s="35"/>
      <c r="O30" s="35"/>
      <c r="P30" s="144">
        <f>'U18_female-male'!J34</f>
        <v>0</v>
      </c>
      <c r="Q30" s="145"/>
      <c r="R30" s="146" t="str">
        <f>IF(ISBLANK('U18_female-male'!K34),"",'U18_female-male'!K34)</f>
        <v/>
      </c>
      <c r="S30" s="147"/>
      <c r="T30" s="157" t="str">
        <f>IF(ISBLANK('U18_female-male'!M32),"",'U18_female-male'!M32)</f>
        <v/>
      </c>
      <c r="U30" s="158" t="str">
        <f>IF(ISBLANK('U18_female-male'!N32),"",'U18_female-male'!N32)</f>
        <v/>
      </c>
      <c r="V30" s="158" t="str">
        <f>IF(ISBLANK('U18_female-male'!O32),"",'U18_female-male'!O32)</f>
        <v/>
      </c>
      <c r="W30" s="158" t="str">
        <f>IF(ISBLANK('U18_female-male'!P32),"",'U18_female-male'!P32)</f>
        <v/>
      </c>
      <c r="X30" s="446"/>
      <c r="Y30" s="447"/>
      <c r="Z30" s="481"/>
      <c r="AA30" s="482"/>
    </row>
    <row r="31" spans="1:27" ht="11.1" customHeight="1" x14ac:dyDescent="0.15">
      <c r="A31" s="148">
        <f>'U18_female-male'!B36</f>
        <v>0</v>
      </c>
      <c r="B31" s="149"/>
      <c r="C31" s="149"/>
      <c r="D31" s="149"/>
      <c r="E31" s="12" t="str">
        <f>IF(ISBLANK('U18_female-male'!E33),"",'U18_female-male'!E33)</f>
        <v/>
      </c>
      <c r="F31" s="13" t="str">
        <f>IF(ISBLANK('U18_female-male'!F33),"",'U18_female-male'!F33)</f>
        <v/>
      </c>
      <c r="G31" s="13" t="str">
        <f>IF(ISBLANK('U18_female-male'!G33),"",'U18_female-male'!G33)</f>
        <v/>
      </c>
      <c r="H31" s="13" t="str">
        <f>IF(ISBLANK('U18_female-male'!H33),"",'U18_female-male'!H33)</f>
        <v/>
      </c>
      <c r="I31" s="448"/>
      <c r="J31" s="449"/>
      <c r="K31" s="481"/>
      <c r="L31" s="482"/>
      <c r="M31" s="35"/>
      <c r="N31" s="35"/>
      <c r="O31" s="35"/>
      <c r="P31" s="148">
        <f>'U18_female-male'!J36</f>
        <v>0</v>
      </c>
      <c r="Q31" s="149"/>
      <c r="R31" s="149"/>
      <c r="S31" s="149"/>
      <c r="T31" s="12" t="str">
        <f>IF(ISBLANK('U18_female-male'!M33),"",'U18_female-male'!M33)</f>
        <v/>
      </c>
      <c r="U31" s="13" t="str">
        <f>IF(ISBLANK('U18_female-male'!N33),"",'U18_female-male'!N33)</f>
        <v/>
      </c>
      <c r="V31" s="13" t="str">
        <f>IF(ISBLANK('U18_female-male'!O33),"",'U18_female-male'!O33)</f>
        <v/>
      </c>
      <c r="W31" s="13" t="str">
        <f>IF(ISBLANK('U18_female-male'!P33),"",'U18_female-male'!P33)</f>
        <v/>
      </c>
      <c r="X31" s="448"/>
      <c r="Y31" s="449"/>
      <c r="Z31" s="481"/>
      <c r="AA31" s="482"/>
    </row>
    <row r="32" spans="1:27" ht="11.1" customHeight="1" x14ac:dyDescent="0.15">
      <c r="A32" s="150">
        <f>'U18_female-male'!B37</f>
        <v>0</v>
      </c>
      <c r="B32" s="151"/>
      <c r="C32" s="153" t="str">
        <f>IF(ISBLANK('U18_female-male'!C37),"",'U18_female-male'!C37)</f>
        <v/>
      </c>
      <c r="D32" s="152"/>
      <c r="E32" s="14" t="str">
        <f>IF(ISBLANK('U18_female-male'!E30),"",SUM(E28:E31))</f>
        <v/>
      </c>
      <c r="F32" s="15" t="str">
        <f>IF(ISBLANK('U18_female-male'!F30),"",SUM(F28:F31))</f>
        <v/>
      </c>
      <c r="G32" s="15" t="str">
        <f>IF(ISBLANK('U18_female-male'!G30),"",SUM(G28:G31))</f>
        <v/>
      </c>
      <c r="H32" s="15" t="str">
        <f>IF(ISBLANK('U18_female-male'!E30),"",SUM(H28:H31))</f>
        <v/>
      </c>
      <c r="I32" s="304"/>
      <c r="J32" s="305"/>
      <c r="K32" s="483"/>
      <c r="L32" s="484"/>
      <c r="M32" s="35"/>
      <c r="N32" s="35"/>
      <c r="O32" s="35"/>
      <c r="P32" s="150">
        <f>'U18_female-male'!J37</f>
        <v>0</v>
      </c>
      <c r="Q32" s="151"/>
      <c r="R32" s="152" t="str">
        <f>IF(ISBLANK('U18_female-male'!K37),"",'U18_female-male'!K37)</f>
        <v/>
      </c>
      <c r="S32" s="152"/>
      <c r="T32" s="14" t="str">
        <f>IF(ISBLANK('U18_female-male'!M30),"",SUM(T28:T31))</f>
        <v/>
      </c>
      <c r="U32" s="15" t="str">
        <f>IF(ISBLANK('U18_female-male'!N30),"",SUM(U28:U31))</f>
        <v/>
      </c>
      <c r="V32" s="15" t="str">
        <f>IF(ISBLANK('U18_female-male'!O30),"",SUM(V28:V31))</f>
        <v/>
      </c>
      <c r="W32" s="15" t="str">
        <f>IF(ISBLANK('U18_female-male'!M30),"",SUM(W28:W31))</f>
        <v/>
      </c>
      <c r="X32" s="304"/>
      <c r="Y32" s="305"/>
      <c r="Z32" s="483"/>
      <c r="AA32" s="484"/>
    </row>
    <row r="33" spans="1:31" ht="6" customHeight="1" x14ac:dyDescent="0.15">
      <c r="A33" s="46"/>
      <c r="B33" s="46"/>
      <c r="C33" s="46"/>
      <c r="D33" s="46"/>
      <c r="E33" s="46"/>
      <c r="F33" s="46"/>
      <c r="G33" s="46"/>
      <c r="H33" s="46"/>
      <c r="I33" s="47"/>
      <c r="J33" s="46"/>
      <c r="K33" s="46"/>
      <c r="L33" s="46"/>
      <c r="M33" s="35"/>
      <c r="N33" s="35"/>
      <c r="O33" s="35"/>
      <c r="P33" s="46"/>
      <c r="Q33" s="46"/>
      <c r="R33" s="46"/>
      <c r="S33" s="46"/>
      <c r="T33" s="46"/>
      <c r="U33" s="46"/>
      <c r="V33" s="46"/>
      <c r="W33" s="46"/>
      <c r="X33" s="46"/>
      <c r="Y33" s="46"/>
      <c r="Z33" s="46"/>
      <c r="AA33" s="46"/>
    </row>
    <row r="34" spans="1:31" ht="16.5" customHeight="1" x14ac:dyDescent="0.15">
      <c r="A34" s="142">
        <f>'U18_female-male'!B41</f>
        <v>0</v>
      </c>
      <c r="B34" s="143"/>
      <c r="C34" s="143"/>
      <c r="D34" s="143"/>
      <c r="E34" s="111" t="s">
        <v>36</v>
      </c>
      <c r="F34" s="44" t="s">
        <v>37</v>
      </c>
      <c r="G34" s="44" t="s">
        <v>38</v>
      </c>
      <c r="H34" s="44" t="s">
        <v>39</v>
      </c>
      <c r="I34" s="289"/>
      <c r="J34" s="290"/>
      <c r="K34" s="291"/>
      <c r="L34" s="290"/>
      <c r="M34" s="35" t="s">
        <v>9</v>
      </c>
      <c r="N34" s="35"/>
      <c r="O34" s="35"/>
      <c r="P34" s="142">
        <f>'U18_female-male'!J41</f>
        <v>0</v>
      </c>
      <c r="Q34" s="143"/>
      <c r="R34" s="143"/>
      <c r="S34" s="143"/>
      <c r="T34" s="111" t="s">
        <v>36</v>
      </c>
      <c r="U34" s="44" t="s">
        <v>37</v>
      </c>
      <c r="V34" s="44" t="s">
        <v>38</v>
      </c>
      <c r="W34" s="44" t="s">
        <v>39</v>
      </c>
      <c r="X34" s="289"/>
      <c r="Y34" s="290"/>
      <c r="Z34" s="291"/>
      <c r="AA34" s="290"/>
    </row>
    <row r="35" spans="1:31" ht="11.1" customHeight="1" x14ac:dyDescent="0.15">
      <c r="A35" s="144">
        <f>'U18_female-male'!B42</f>
        <v>0</v>
      </c>
      <c r="B35" s="145"/>
      <c r="C35" s="146" t="str">
        <f>IF(ISBLANK('U18_female-male'!C42),"",'U18_female-male'!C42)</f>
        <v/>
      </c>
      <c r="D35" s="147"/>
      <c r="E35" s="155" t="str">
        <f>IF(ISBLANK('U18_female-male'!E41),"",'U18_female-male'!E41)</f>
        <v/>
      </c>
      <c r="F35" s="156" t="str">
        <f>IF(ISBLANK('U18_female-male'!F41),"",'U18_female-male'!F41)</f>
        <v/>
      </c>
      <c r="G35" s="156" t="str">
        <f>IF(ISBLANK('U18_female-male'!G41),"",'U18_female-male'!G41)</f>
        <v/>
      </c>
      <c r="H35" s="156" t="str">
        <f>IF(ISBLANK('U18_female-male'!H41),"",'U18_female-male'!H41)</f>
        <v/>
      </c>
      <c r="I35" s="439"/>
      <c r="J35" s="440"/>
      <c r="K35" s="452"/>
      <c r="L35" s="480"/>
      <c r="M35" s="35"/>
      <c r="N35" s="35"/>
      <c r="O35" s="35"/>
      <c r="P35" s="144">
        <f>'U18_female-male'!J42</f>
        <v>0</v>
      </c>
      <c r="Q35" s="145"/>
      <c r="R35" s="146" t="str">
        <f>IF(ISBLANK('U18_female-male'!K42),"",'U18_female-male'!K42)</f>
        <v/>
      </c>
      <c r="S35" s="147"/>
      <c r="T35" s="155" t="str">
        <f>IF(ISBLANK('U18_female-male'!M41),"",'U18_female-male'!M41)</f>
        <v/>
      </c>
      <c r="U35" s="156" t="str">
        <f>IF(ISBLANK('U18_female-male'!N41),"",'U18_female-male'!N41)</f>
        <v/>
      </c>
      <c r="V35" s="156" t="str">
        <f>IF(ISBLANK('U18_female-male'!O41),"",'U18_female-male'!O41)</f>
        <v/>
      </c>
      <c r="W35" s="156" t="str">
        <f>IF(ISBLANK('U18_female-male'!P41),"",'U18_female-male'!P41)</f>
        <v/>
      </c>
      <c r="X35" s="439"/>
      <c r="Y35" s="440"/>
      <c r="Z35" s="452"/>
      <c r="AA35" s="480"/>
    </row>
    <row r="36" spans="1:31" ht="11.1" customHeight="1" x14ac:dyDescent="0.15">
      <c r="A36" s="148">
        <f>'U18_female-male'!B44</f>
        <v>0</v>
      </c>
      <c r="B36" s="149"/>
      <c r="C36" s="149"/>
      <c r="D36" s="149"/>
      <c r="E36" s="157" t="str">
        <f>IF(ISBLANK('U18_female-male'!E42),"",'U18_female-male'!E42)</f>
        <v/>
      </c>
      <c r="F36" s="158" t="str">
        <f>IF(ISBLANK('U18_female-male'!F42),"",'U18_female-male'!F42)</f>
        <v/>
      </c>
      <c r="G36" s="158" t="str">
        <f>IF(ISBLANK('U18_female-male'!G42),"",'U18_female-male'!G42)</f>
        <v/>
      </c>
      <c r="H36" s="158" t="str">
        <f>IF(ISBLANK('U18_female-male'!H42),"",'U18_female-male'!H42)</f>
        <v/>
      </c>
      <c r="I36" s="446"/>
      <c r="J36" s="447"/>
      <c r="K36" s="481"/>
      <c r="L36" s="482"/>
      <c r="M36" s="35"/>
      <c r="N36" s="35"/>
      <c r="O36" s="35"/>
      <c r="P36" s="148">
        <f>'U18_female-male'!J44</f>
        <v>0</v>
      </c>
      <c r="Q36" s="149"/>
      <c r="R36" s="149"/>
      <c r="S36" s="149"/>
      <c r="T36" s="157" t="str">
        <f>IF(ISBLANK('U18_female-male'!M42),"",'U18_female-male'!M42)</f>
        <v/>
      </c>
      <c r="U36" s="158" t="str">
        <f>IF(ISBLANK('U18_female-male'!N42),"",'U18_female-male'!N42)</f>
        <v/>
      </c>
      <c r="V36" s="158" t="str">
        <f>IF(ISBLANK('U18_female-male'!O42),"",'U18_female-male'!O42)</f>
        <v/>
      </c>
      <c r="W36" s="158" t="str">
        <f>IF(ISBLANK('U18_female-male'!P42),"",'U18_female-male'!P42)</f>
        <v/>
      </c>
      <c r="X36" s="446"/>
      <c r="Y36" s="447"/>
      <c r="Z36" s="481"/>
      <c r="AA36" s="482"/>
    </row>
    <row r="37" spans="1:31" ht="11.1" customHeight="1" x14ac:dyDescent="0.15">
      <c r="A37" s="144">
        <f>'U18_female-male'!B45</f>
        <v>0</v>
      </c>
      <c r="B37" s="145"/>
      <c r="C37" s="146" t="str">
        <f>IF(ISBLANK('U18_female-male'!C45),"",'U18_female-male'!C45)</f>
        <v/>
      </c>
      <c r="D37" s="147"/>
      <c r="E37" s="157" t="str">
        <f>IF(ISBLANK('U18_female-male'!E43),"",'U18_female-male'!E43)</f>
        <v/>
      </c>
      <c r="F37" s="158" t="str">
        <f>IF(ISBLANK('U18_female-male'!F43),"",'U18_female-male'!F43)</f>
        <v/>
      </c>
      <c r="G37" s="158" t="str">
        <f>IF(ISBLANK('U18_female-male'!G43),"",'U18_female-male'!G43)</f>
        <v/>
      </c>
      <c r="H37" s="158" t="str">
        <f>IF(ISBLANK('U18_female-male'!H43),"",'U18_female-male'!H43)</f>
        <v/>
      </c>
      <c r="I37" s="446"/>
      <c r="J37" s="447"/>
      <c r="K37" s="481"/>
      <c r="L37" s="482"/>
      <c r="M37" s="35"/>
      <c r="N37" s="35"/>
      <c r="O37" s="35"/>
      <c r="P37" s="144">
        <f>'U18_female-male'!J45</f>
        <v>0</v>
      </c>
      <c r="Q37" s="145"/>
      <c r="R37" s="146" t="str">
        <f>IF(ISBLANK('U18_female-male'!K45),"",'U18_female-male'!K45)</f>
        <v/>
      </c>
      <c r="S37" s="147"/>
      <c r="T37" s="157" t="str">
        <f>IF(ISBLANK('U18_female-male'!M43),"",'U18_female-male'!M43)</f>
        <v/>
      </c>
      <c r="U37" s="158" t="str">
        <f>IF(ISBLANK('U18_female-male'!N43),"",'U18_female-male'!N43)</f>
        <v/>
      </c>
      <c r="V37" s="158" t="str">
        <f>IF(ISBLANK('U18_female-male'!O43),"",'U18_female-male'!O43)</f>
        <v/>
      </c>
      <c r="W37" s="158" t="str">
        <f>IF(ISBLANK('U18_female-male'!P43),"",'U18_female-male'!P43)</f>
        <v/>
      </c>
      <c r="X37" s="446"/>
      <c r="Y37" s="447"/>
      <c r="Z37" s="481"/>
      <c r="AA37" s="482"/>
    </row>
    <row r="38" spans="1:31" ht="11.1" customHeight="1" x14ac:dyDescent="0.15">
      <c r="A38" s="148">
        <f>'U18_female-male'!B47</f>
        <v>0</v>
      </c>
      <c r="B38" s="149"/>
      <c r="C38" s="149"/>
      <c r="D38" s="149"/>
      <c r="E38" s="12" t="str">
        <f>IF(ISBLANK('U18_female-male'!E44),"",'U18_female-male'!E44)</f>
        <v/>
      </c>
      <c r="F38" s="13" t="str">
        <f>IF(ISBLANK('U18_female-male'!F44),"",'U18_female-male'!F44)</f>
        <v/>
      </c>
      <c r="G38" s="13" t="str">
        <f>IF(ISBLANK('U18_female-male'!G44),"",'U18_female-male'!G44)</f>
        <v/>
      </c>
      <c r="H38" s="13" t="str">
        <f>IF(ISBLANK('U18_female-male'!H44),"",'U18_female-male'!H44)</f>
        <v/>
      </c>
      <c r="I38" s="448"/>
      <c r="J38" s="449"/>
      <c r="K38" s="481"/>
      <c r="L38" s="482"/>
      <c r="M38" s="35"/>
      <c r="N38" s="35"/>
      <c r="O38" s="35"/>
      <c r="P38" s="148">
        <f>'U18_female-male'!J47</f>
        <v>0</v>
      </c>
      <c r="Q38" s="149"/>
      <c r="R38" s="149"/>
      <c r="S38" s="149"/>
      <c r="T38" s="12" t="str">
        <f>IF(ISBLANK('U18_female-male'!M44),"",'U18_female-male'!M44)</f>
        <v/>
      </c>
      <c r="U38" s="13" t="str">
        <f>IF(ISBLANK('U18_female-male'!N44),"",'U18_female-male'!N44)</f>
        <v/>
      </c>
      <c r="V38" s="13" t="str">
        <f>IF(ISBLANK('U18_female-male'!O44),"",'U18_female-male'!O44)</f>
        <v/>
      </c>
      <c r="W38" s="13" t="str">
        <f>IF(ISBLANK('U18_female-male'!P44),"",'U18_female-male'!P44)</f>
        <v/>
      </c>
      <c r="X38" s="448"/>
      <c r="Y38" s="449"/>
      <c r="Z38" s="481"/>
      <c r="AA38" s="482"/>
    </row>
    <row r="39" spans="1:31" ht="11.1" customHeight="1" x14ac:dyDescent="0.15">
      <c r="A39" s="150">
        <f>'U18_female-male'!B48</f>
        <v>0</v>
      </c>
      <c r="B39" s="151"/>
      <c r="C39" s="153" t="str">
        <f>IF(ISBLANK('U18_female-male'!C48),"",'U18_female-male'!C48)</f>
        <v/>
      </c>
      <c r="D39" s="152"/>
      <c r="E39" s="14" t="str">
        <f>IF(ISBLANK('U18_female-male'!E41),"",SUM(E35:E38))</f>
        <v/>
      </c>
      <c r="F39" s="15" t="str">
        <f>IF(ISBLANK('U18_female-male'!F41),"",SUM(F35:F38))</f>
        <v/>
      </c>
      <c r="G39" s="15" t="str">
        <f>IF(ISBLANK('U18_female-male'!G41),"",SUM(G35:G38))</f>
        <v/>
      </c>
      <c r="H39" s="15" t="str">
        <f>IF(ISBLANK('U18_female-male'!E41),"",SUM(H35:H38))</f>
        <v/>
      </c>
      <c r="I39" s="304"/>
      <c r="J39" s="305"/>
      <c r="K39" s="483"/>
      <c r="L39" s="484"/>
      <c r="M39" s="35"/>
      <c r="N39" s="35"/>
      <c r="O39" s="35"/>
      <c r="P39" s="150">
        <f>'U18_female-male'!J48</f>
        <v>0</v>
      </c>
      <c r="Q39" s="151"/>
      <c r="R39" s="152" t="str">
        <f>IF(ISBLANK('U18_female-male'!K48),"",'U18_female-male'!K48)</f>
        <v/>
      </c>
      <c r="S39" s="152"/>
      <c r="T39" s="14" t="str">
        <f>IF(ISBLANK('U18_female-male'!M41),"",SUM(T35:T38))</f>
        <v/>
      </c>
      <c r="U39" s="15" t="str">
        <f>IF(ISBLANK('U18_female-male'!N41),"",SUM(U35:U38))</f>
        <v/>
      </c>
      <c r="V39" s="15" t="str">
        <f>IF(ISBLANK('U18_female-male'!O41),"",SUM(V35:V38))</f>
        <v/>
      </c>
      <c r="W39" s="15" t="str">
        <f>IF(ISBLANK('U18_female-male'!M41),"",SUM(W35:W38))</f>
        <v/>
      </c>
      <c r="X39" s="304"/>
      <c r="Y39" s="305"/>
      <c r="Z39" s="483"/>
      <c r="AA39" s="484"/>
    </row>
    <row r="40" spans="1:31" ht="8.25" customHeight="1" thickBot="1" x14ac:dyDescent="0.2">
      <c r="J40" s="57"/>
      <c r="K40" s="57"/>
      <c r="L40" s="57"/>
      <c r="M40" s="57"/>
      <c r="N40" s="57"/>
      <c r="O40" s="57"/>
      <c r="P40" s="57"/>
      <c r="AB40" s="49"/>
      <c r="AC40" s="56"/>
      <c r="AD40" s="46"/>
      <c r="AE40" s="56"/>
    </row>
    <row r="41" spans="1:31" ht="16.5" customHeight="1" thickTop="1" thickBot="1" x14ac:dyDescent="0.2">
      <c r="B41" s="28"/>
      <c r="C41" s="28"/>
      <c r="D41" s="28"/>
      <c r="E41" s="28"/>
      <c r="F41" s="28"/>
      <c r="G41" s="28"/>
      <c r="I41" s="278" t="s">
        <v>272</v>
      </c>
      <c r="J41" s="456" t="str">
        <f>IF(ISBLANK('U18_female-male'!E8),"",'U18_female-male'!H12+'U18_female-male'!H23+'U18_female-male'!H34+'U18_female-male'!H45)</f>
        <v/>
      </c>
      <c r="K41" s="457"/>
      <c r="L41" s="457"/>
      <c r="M41" s="458"/>
      <c r="N41" s="46" t="s">
        <v>91</v>
      </c>
      <c r="O41" s="456" t="str">
        <f>IF(ISBLANK('U18_female-male'!M8),"",'U18_female-male'!P12+'U18_female-male'!P23+'U18_female-male'!P34+'U18_female-male'!P45)</f>
        <v/>
      </c>
      <c r="P41" s="458"/>
      <c r="Q41" s="57" t="s">
        <v>9</v>
      </c>
      <c r="AB41" s="49"/>
      <c r="AC41" s="56"/>
      <c r="AD41" s="46"/>
      <c r="AE41" s="56"/>
    </row>
    <row r="42" spans="1:31" ht="6" customHeight="1" thickTop="1" x14ac:dyDescent="0.15">
      <c r="B42" s="28"/>
      <c r="C42" s="28"/>
      <c r="D42" s="28"/>
      <c r="E42" s="28"/>
      <c r="F42" s="28"/>
      <c r="G42" s="28"/>
      <c r="H42" s="279"/>
      <c r="J42" s="280"/>
      <c r="K42" s="280"/>
      <c r="L42" s="280"/>
      <c r="M42" s="280"/>
      <c r="N42" s="46"/>
      <c r="O42" s="280"/>
      <c r="P42" s="280"/>
      <c r="Q42" s="57"/>
      <c r="AB42" s="49"/>
      <c r="AC42" s="56"/>
      <c r="AD42" s="46"/>
      <c r="AE42" s="56"/>
    </row>
    <row r="43" spans="1:31" ht="11.1" customHeight="1" x14ac:dyDescent="0.15">
      <c r="B43" s="28"/>
      <c r="C43" s="28"/>
      <c r="D43" s="278" t="s">
        <v>273</v>
      </c>
      <c r="E43" s="162" t="str">
        <f>IF(ISBLANK('U18_female-male'!S5),"",'U18_female-male'!S5)</f>
        <v/>
      </c>
      <c r="G43" s="28"/>
      <c r="H43" s="279"/>
      <c r="J43" s="280"/>
      <c r="K43" s="280"/>
      <c r="L43" s="280"/>
      <c r="M43" s="280"/>
      <c r="N43" s="46"/>
      <c r="O43" s="280"/>
      <c r="P43" s="280"/>
      <c r="Q43" s="57"/>
      <c r="T43" s="18" t="s">
        <v>9</v>
      </c>
      <c r="AB43" s="49"/>
      <c r="AC43" s="56"/>
      <c r="AD43" s="46"/>
      <c r="AE43" s="56"/>
    </row>
    <row r="44" spans="1:31" ht="6" customHeight="1" x14ac:dyDescent="0.15">
      <c r="B44" s="28"/>
      <c r="C44" s="28"/>
      <c r="D44" s="28"/>
      <c r="E44" s="28"/>
      <c r="F44" s="28"/>
      <c r="G44" s="28"/>
      <c r="H44" s="28"/>
      <c r="J44" s="280"/>
      <c r="K44" s="280"/>
      <c r="L44" s="280"/>
      <c r="M44" s="280"/>
      <c r="N44" s="46"/>
      <c r="O44" s="280"/>
      <c r="P44" s="280"/>
      <c r="Q44" s="57"/>
      <c r="S44" s="28"/>
      <c r="T44" s="28"/>
      <c r="U44" s="28"/>
      <c r="V44" s="28"/>
      <c r="W44" s="28"/>
      <c r="X44" s="28"/>
      <c r="Y44" s="28"/>
      <c r="Z44" s="59"/>
      <c r="AB44" s="49"/>
      <c r="AC44" s="56"/>
      <c r="AD44" s="46"/>
      <c r="AE44" s="56"/>
    </row>
    <row r="45" spans="1:31" ht="16.5" customHeight="1" x14ac:dyDescent="0.15">
      <c r="A45" s="142">
        <f>'U18_female-male'!B55</f>
        <v>0</v>
      </c>
      <c r="B45" s="143"/>
      <c r="C45" s="143"/>
      <c r="D45" s="143"/>
      <c r="E45" s="111" t="s">
        <v>36</v>
      </c>
      <c r="F45" s="44" t="s">
        <v>37</v>
      </c>
      <c r="G45" s="44" t="s">
        <v>38</v>
      </c>
      <c r="H45" s="44" t="s">
        <v>39</v>
      </c>
      <c r="I45" s="289"/>
      <c r="J45" s="290"/>
      <c r="K45" s="291"/>
      <c r="L45" s="290"/>
      <c r="M45" s="35" t="s">
        <v>9</v>
      </c>
      <c r="N45" s="35"/>
      <c r="O45" s="35"/>
      <c r="P45" s="142">
        <f>'U18_female-male'!J55</f>
        <v>0</v>
      </c>
      <c r="Q45" s="143"/>
      <c r="R45" s="143"/>
      <c r="S45" s="143"/>
      <c r="T45" s="111" t="s">
        <v>36</v>
      </c>
      <c r="U45" s="44" t="s">
        <v>37</v>
      </c>
      <c r="V45" s="44" t="s">
        <v>38</v>
      </c>
      <c r="W45" s="44" t="s">
        <v>39</v>
      </c>
      <c r="X45" s="289"/>
      <c r="Y45" s="290"/>
      <c r="Z45" s="291"/>
      <c r="AA45" s="290"/>
    </row>
    <row r="46" spans="1:31" ht="11.1" customHeight="1" x14ac:dyDescent="0.15">
      <c r="A46" s="144">
        <f>'U18_female-male'!B56</f>
        <v>0</v>
      </c>
      <c r="B46" s="145"/>
      <c r="C46" s="146" t="str">
        <f>IF(ISBLANK('U18_female-male'!C56),"",'U18_female-male'!C56)</f>
        <v/>
      </c>
      <c r="D46" s="147"/>
      <c r="E46" s="155" t="str">
        <f>IF(ISBLANK('U18_female-male'!E55),"",'U18_female-male'!E55)</f>
        <v/>
      </c>
      <c r="F46" s="156" t="str">
        <f>IF(ISBLANK('U18_female-male'!F55),"",'U18_female-male'!F55)</f>
        <v/>
      </c>
      <c r="G46" s="156" t="str">
        <f>IF(ISBLANK('U18_female-male'!G55),"",'U18_female-male'!G55)</f>
        <v/>
      </c>
      <c r="H46" s="156" t="str">
        <f>IF(ISBLANK('U18_female-male'!H55),"",'U18_female-male'!H55)</f>
        <v/>
      </c>
      <c r="I46" s="439"/>
      <c r="J46" s="440"/>
      <c r="K46" s="452"/>
      <c r="L46" s="480"/>
      <c r="M46" s="35"/>
      <c r="N46" s="35"/>
      <c r="O46" s="35"/>
      <c r="P46" s="144">
        <f>'U18_female-male'!J56</f>
        <v>0</v>
      </c>
      <c r="Q46" s="145"/>
      <c r="R46" s="146" t="str">
        <f>IF(ISBLANK('U18_female-male'!K56),"",'U18_female-male'!K56)</f>
        <v/>
      </c>
      <c r="S46" s="147"/>
      <c r="T46" s="155" t="str">
        <f>IF(ISBLANK('U18_female-male'!M55),"",'U18_female-male'!M55)</f>
        <v/>
      </c>
      <c r="U46" s="156" t="str">
        <f>IF(ISBLANK('U18_female-male'!N55),"",'U18_female-male'!N55)</f>
        <v/>
      </c>
      <c r="V46" s="156" t="str">
        <f>IF(ISBLANK('U18_female-male'!O55),"",'U18_female-male'!O55)</f>
        <v/>
      </c>
      <c r="W46" s="156" t="str">
        <f>IF(ISBLANK('U18_female-male'!P55),"",'U18_female-male'!P55)</f>
        <v/>
      </c>
      <c r="X46" s="439"/>
      <c r="Y46" s="440"/>
      <c r="Z46" s="452"/>
      <c r="AA46" s="480"/>
    </row>
    <row r="47" spans="1:31" ht="11.1" customHeight="1" x14ac:dyDescent="0.15">
      <c r="A47" s="148">
        <f>'U18_female-male'!B58</f>
        <v>0</v>
      </c>
      <c r="B47" s="149"/>
      <c r="C47" s="149"/>
      <c r="D47" s="149"/>
      <c r="E47" s="157" t="str">
        <f>IF(ISBLANK('U18_female-male'!E56),"",'U18_female-male'!E56)</f>
        <v/>
      </c>
      <c r="F47" s="158" t="str">
        <f>IF(ISBLANK('U18_female-male'!F56),"",'U18_female-male'!F56)</f>
        <v/>
      </c>
      <c r="G47" s="158" t="str">
        <f>IF(ISBLANK('U18_female-male'!G56),"",'U18_female-male'!G56)</f>
        <v/>
      </c>
      <c r="H47" s="158" t="str">
        <f>IF(ISBLANK('U18_female-male'!H56),"",'U18_female-male'!H56)</f>
        <v/>
      </c>
      <c r="I47" s="446"/>
      <c r="J47" s="447"/>
      <c r="K47" s="481"/>
      <c r="L47" s="482"/>
      <c r="M47" s="35"/>
      <c r="N47" s="35"/>
      <c r="O47" s="35"/>
      <c r="P47" s="148">
        <f>'U18_female-male'!J58</f>
        <v>0</v>
      </c>
      <c r="Q47" s="149"/>
      <c r="R47" s="149"/>
      <c r="S47" s="149"/>
      <c r="T47" s="157" t="str">
        <f>IF(ISBLANK('U18_female-male'!M56),"",'U18_female-male'!M56)</f>
        <v/>
      </c>
      <c r="U47" s="158" t="str">
        <f>IF(ISBLANK('U18_female-male'!N56),"",'U18_female-male'!N56)</f>
        <v/>
      </c>
      <c r="V47" s="158" t="str">
        <f>IF(ISBLANK('U18_female-male'!O56),"",'U18_female-male'!O56)</f>
        <v/>
      </c>
      <c r="W47" s="158" t="str">
        <f>IF(ISBLANK('U18_female-male'!P56),"",'U18_female-male'!P56)</f>
        <v/>
      </c>
      <c r="X47" s="446"/>
      <c r="Y47" s="447"/>
      <c r="Z47" s="481"/>
      <c r="AA47" s="482"/>
    </row>
    <row r="48" spans="1:31" ht="11.1" customHeight="1" x14ac:dyDescent="0.15">
      <c r="A48" s="144">
        <f>'U18_female-male'!B59</f>
        <v>0</v>
      </c>
      <c r="B48" s="145"/>
      <c r="C48" s="146" t="str">
        <f>IF(ISBLANK('U18_female-male'!C59),"",'U18_female-male'!C59)</f>
        <v/>
      </c>
      <c r="D48" s="147"/>
      <c r="E48" s="157" t="str">
        <f>IF(ISBLANK('U18_female-male'!E57),"",'U18_female-male'!E57)</f>
        <v/>
      </c>
      <c r="F48" s="158" t="str">
        <f>IF(ISBLANK('U18_female-male'!F57),"",'U18_female-male'!F57)</f>
        <v/>
      </c>
      <c r="G48" s="158" t="str">
        <f>IF(ISBLANK('U18_female-male'!G57),"",'U18_female-male'!G57)</f>
        <v/>
      </c>
      <c r="H48" s="158" t="str">
        <f>IF(ISBLANK('U18_female-male'!H57),"",'U18_female-male'!H57)</f>
        <v/>
      </c>
      <c r="I48" s="446"/>
      <c r="J48" s="447"/>
      <c r="K48" s="481"/>
      <c r="L48" s="482"/>
      <c r="M48" s="35"/>
      <c r="N48" s="35"/>
      <c r="O48" s="35"/>
      <c r="P48" s="144">
        <f>'U18_female-male'!J59</f>
        <v>0</v>
      </c>
      <c r="Q48" s="145"/>
      <c r="R48" s="146" t="str">
        <f>IF(ISBLANK('U18_female-male'!K59),"",'U18_female-male'!K59)</f>
        <v/>
      </c>
      <c r="S48" s="147"/>
      <c r="T48" s="157" t="str">
        <f>IF(ISBLANK('U18_female-male'!M57),"",'U18_female-male'!M57)</f>
        <v/>
      </c>
      <c r="U48" s="158" t="str">
        <f>IF(ISBLANK('U18_female-male'!N57),"",'U18_female-male'!N57)</f>
        <v/>
      </c>
      <c r="V48" s="158" t="str">
        <f>IF(ISBLANK('U18_female-male'!O57),"",'U18_female-male'!O57)</f>
        <v/>
      </c>
      <c r="W48" s="158" t="str">
        <f>IF(ISBLANK('U18_female-male'!P57),"",'U18_female-male'!P57)</f>
        <v/>
      </c>
      <c r="X48" s="446"/>
      <c r="Y48" s="447"/>
      <c r="Z48" s="481"/>
      <c r="AA48" s="482"/>
    </row>
    <row r="49" spans="1:29" ht="11.1" customHeight="1" x14ac:dyDescent="0.15">
      <c r="A49" s="148">
        <f>'U18_female-male'!B61</f>
        <v>0</v>
      </c>
      <c r="B49" s="149"/>
      <c r="C49" s="149"/>
      <c r="D49" s="149"/>
      <c r="E49" s="12" t="str">
        <f>IF(ISBLANK('U18_female-male'!E58),"",'U18_female-male'!E58)</f>
        <v/>
      </c>
      <c r="F49" s="13" t="str">
        <f>IF(ISBLANK('U18_female-male'!F58),"",'U18_female-male'!F58)</f>
        <v/>
      </c>
      <c r="G49" s="13" t="str">
        <f>IF(ISBLANK('U18_female-male'!G58),"",'U18_female-male'!G58)</f>
        <v/>
      </c>
      <c r="H49" s="13" t="str">
        <f>IF(ISBLANK('U18_female-male'!H58),"",'U18_female-male'!H58)</f>
        <v/>
      </c>
      <c r="I49" s="448"/>
      <c r="J49" s="449"/>
      <c r="K49" s="481"/>
      <c r="L49" s="482"/>
      <c r="M49" s="35"/>
      <c r="N49" s="35"/>
      <c r="O49" s="35"/>
      <c r="P49" s="148">
        <f>'U18_female-male'!J61</f>
        <v>0</v>
      </c>
      <c r="Q49" s="149"/>
      <c r="R49" s="149"/>
      <c r="S49" s="149"/>
      <c r="T49" s="12" t="str">
        <f>IF(ISBLANK('U18_female-male'!M58),"",'U18_female-male'!M58)</f>
        <v/>
      </c>
      <c r="U49" s="13" t="str">
        <f>IF(ISBLANK('U18_female-male'!N58),"",'U18_female-male'!N58)</f>
        <v/>
      </c>
      <c r="V49" s="13" t="str">
        <f>IF(ISBLANK('U18_female-male'!O58),"",'U18_female-male'!O58)</f>
        <v/>
      </c>
      <c r="W49" s="13" t="str">
        <f>IF(ISBLANK('U18_female-male'!P58),"",'U18_female-male'!P58)</f>
        <v/>
      </c>
      <c r="X49" s="448"/>
      <c r="Y49" s="449"/>
      <c r="Z49" s="481"/>
      <c r="AA49" s="482"/>
      <c r="AB49" s="137" t="s">
        <v>9</v>
      </c>
    </row>
    <row r="50" spans="1:29" ht="11.1" customHeight="1" x14ac:dyDescent="0.15">
      <c r="A50" s="150">
        <f>'U18_female-male'!B62</f>
        <v>0</v>
      </c>
      <c r="B50" s="151"/>
      <c r="C50" s="153" t="str">
        <f>IF(ISBLANK('U18_female-male'!C62),"",'U18_female-male'!C62)</f>
        <v/>
      </c>
      <c r="D50" s="152"/>
      <c r="E50" s="14" t="str">
        <f>IF(ISBLANK('U18_female-male'!E55),"",SUM(E46:E49))</f>
        <v/>
      </c>
      <c r="F50" s="15" t="str">
        <f>IF(ISBLANK('U18_female-male'!F55),"",SUM(F46:F49))</f>
        <v/>
      </c>
      <c r="G50" s="15" t="str">
        <f>IF(ISBLANK('U18_female-male'!G55),"",SUM(G46:G49))</f>
        <v/>
      </c>
      <c r="H50" s="15" t="str">
        <f>IF(ISBLANK('U18_female-male'!E55),"",SUM(H46:H49))</f>
        <v/>
      </c>
      <c r="I50" s="304"/>
      <c r="J50" s="305"/>
      <c r="K50" s="483"/>
      <c r="L50" s="484"/>
      <c r="M50" s="35"/>
      <c r="N50" s="35"/>
      <c r="O50" s="35"/>
      <c r="P50" s="150">
        <f>'U18_female-male'!J62</f>
        <v>0</v>
      </c>
      <c r="Q50" s="151"/>
      <c r="R50" s="152" t="str">
        <f>IF(ISBLANK('U18_female-male'!K62),"",'U18_female-male'!K62)</f>
        <v/>
      </c>
      <c r="S50" s="152"/>
      <c r="T50" s="14" t="str">
        <f>IF(ISBLANK('U18_female-male'!M55),"",SUM(T46:T49))</f>
        <v/>
      </c>
      <c r="U50" s="15" t="str">
        <f>IF(ISBLANK('U18_female-male'!N55),"",SUM(U46:U49))</f>
        <v/>
      </c>
      <c r="V50" s="15" t="str">
        <f>IF(ISBLANK('U18_female-male'!O55),"",SUM(V46:V49))</f>
        <v/>
      </c>
      <c r="W50" s="15" t="str">
        <f>IF(ISBLANK('U18_female-male'!M55),"",SUM(W46:W49))</f>
        <v/>
      </c>
      <c r="X50" s="304"/>
      <c r="Y50" s="305"/>
      <c r="Z50" s="483"/>
      <c r="AA50" s="484"/>
    </row>
    <row r="51" spans="1:29" ht="6" customHeight="1" x14ac:dyDescent="0.15">
      <c r="A51" s="35"/>
      <c r="B51" s="35"/>
      <c r="C51" s="35"/>
      <c r="D51" s="35"/>
      <c r="E51" s="35"/>
      <c r="F51" s="35"/>
      <c r="G51" s="35"/>
      <c r="H51" s="35"/>
      <c r="I51" s="45"/>
      <c r="J51" s="35"/>
      <c r="K51" s="35"/>
      <c r="L51" s="35"/>
      <c r="M51" s="35"/>
      <c r="N51" s="35"/>
      <c r="O51" s="35"/>
      <c r="P51" s="35"/>
      <c r="Q51" s="35"/>
      <c r="R51" s="35"/>
      <c r="S51" s="35"/>
      <c r="T51" s="35"/>
      <c r="U51" s="35"/>
      <c r="V51" s="35"/>
      <c r="W51" s="35"/>
      <c r="X51" s="35"/>
      <c r="Y51" s="35"/>
      <c r="Z51" s="35"/>
      <c r="AA51" s="35"/>
      <c r="AC51" s="137"/>
    </row>
    <row r="52" spans="1:29" ht="16.5" customHeight="1" x14ac:dyDescent="0.15">
      <c r="A52" s="142">
        <f>'U18_female-male'!B66</f>
        <v>0</v>
      </c>
      <c r="B52" s="143"/>
      <c r="C52" s="143"/>
      <c r="D52" s="143"/>
      <c r="E52" s="111" t="s">
        <v>36</v>
      </c>
      <c r="F52" s="44" t="s">
        <v>37</v>
      </c>
      <c r="G52" s="44" t="s">
        <v>38</v>
      </c>
      <c r="H52" s="44" t="s">
        <v>39</v>
      </c>
      <c r="I52" s="289"/>
      <c r="J52" s="290"/>
      <c r="K52" s="291"/>
      <c r="L52" s="290"/>
      <c r="M52" s="35" t="s">
        <v>9</v>
      </c>
      <c r="N52" s="35"/>
      <c r="O52" s="35"/>
      <c r="P52" s="142">
        <f>'U18_female-male'!J66</f>
        <v>0</v>
      </c>
      <c r="Q52" s="143"/>
      <c r="R52" s="143"/>
      <c r="S52" s="143"/>
      <c r="T52" s="111" t="s">
        <v>36</v>
      </c>
      <c r="U52" s="44" t="s">
        <v>37</v>
      </c>
      <c r="V52" s="44" t="s">
        <v>38</v>
      </c>
      <c r="W52" s="44" t="s">
        <v>39</v>
      </c>
      <c r="X52" s="289"/>
      <c r="Y52" s="290"/>
      <c r="Z52" s="291"/>
      <c r="AA52" s="290"/>
    </row>
    <row r="53" spans="1:29" ht="11.1" customHeight="1" x14ac:dyDescent="0.15">
      <c r="A53" s="144">
        <f>'U18_female-male'!B67</f>
        <v>0</v>
      </c>
      <c r="B53" s="145"/>
      <c r="C53" s="146" t="str">
        <f>IF(ISBLANK('U18_female-male'!C67),"",'U18_female-male'!C67)</f>
        <v/>
      </c>
      <c r="D53" s="147"/>
      <c r="E53" s="155" t="str">
        <f>IF(ISBLANK('U18_female-male'!E66),"",'U18_female-male'!E66)</f>
        <v/>
      </c>
      <c r="F53" s="156" t="str">
        <f>IF(ISBLANK('U18_female-male'!F66),"",'U18_female-male'!F66)</f>
        <v/>
      </c>
      <c r="G53" s="156" t="str">
        <f>IF(ISBLANK('U18_female-male'!G66),"",'U18_female-male'!G66)</f>
        <v/>
      </c>
      <c r="H53" s="156" t="str">
        <f>IF(ISBLANK('U18_female-male'!H66),"",'U18_female-male'!H66)</f>
        <v/>
      </c>
      <c r="I53" s="439"/>
      <c r="J53" s="440"/>
      <c r="K53" s="452"/>
      <c r="L53" s="480"/>
      <c r="M53" s="35"/>
      <c r="N53" s="35"/>
      <c r="O53" s="35"/>
      <c r="P53" s="144">
        <f>'U18_female-male'!J67</f>
        <v>0</v>
      </c>
      <c r="Q53" s="145"/>
      <c r="R53" s="146" t="str">
        <f>IF(ISBLANK('U18_female-male'!K67),"",'U18_female-male'!K67)</f>
        <v/>
      </c>
      <c r="S53" s="147"/>
      <c r="T53" s="155" t="str">
        <f>IF(ISBLANK('U18_female-male'!M66),"",'U18_female-male'!M66)</f>
        <v/>
      </c>
      <c r="U53" s="156" t="str">
        <f>IF(ISBLANK('U18_female-male'!N66),"",'U18_female-male'!N66)</f>
        <v/>
      </c>
      <c r="V53" s="156" t="str">
        <f>IF(ISBLANK('U18_female-male'!O66),"",'U18_female-male'!O66)</f>
        <v/>
      </c>
      <c r="W53" s="156" t="str">
        <f>IF(ISBLANK('U18_female-male'!P66),"",'U18_female-male'!P66)</f>
        <v/>
      </c>
      <c r="X53" s="439"/>
      <c r="Y53" s="440"/>
      <c r="Z53" s="452"/>
      <c r="AA53" s="480"/>
    </row>
    <row r="54" spans="1:29" ht="11.1" customHeight="1" x14ac:dyDescent="0.15">
      <c r="A54" s="148">
        <f>'U18_female-male'!B69</f>
        <v>0</v>
      </c>
      <c r="B54" s="149"/>
      <c r="C54" s="149"/>
      <c r="D54" s="149"/>
      <c r="E54" s="157" t="str">
        <f>IF(ISBLANK('U18_female-male'!E67),"",'U18_female-male'!E67)</f>
        <v/>
      </c>
      <c r="F54" s="158" t="str">
        <f>IF(ISBLANK('U18_female-male'!F67),"",'U18_female-male'!F67)</f>
        <v/>
      </c>
      <c r="G54" s="158" t="str">
        <f>IF(ISBLANK('U18_female-male'!G67),"",'U18_female-male'!G67)</f>
        <v/>
      </c>
      <c r="H54" s="158" t="str">
        <f>IF(ISBLANK('U18_female-male'!H67),"",'U18_female-male'!H67)</f>
        <v/>
      </c>
      <c r="I54" s="446"/>
      <c r="J54" s="447"/>
      <c r="K54" s="481"/>
      <c r="L54" s="482"/>
      <c r="M54" s="35"/>
      <c r="N54" s="35"/>
      <c r="O54" s="35"/>
      <c r="P54" s="148">
        <f>'U18_female-male'!J69</f>
        <v>0</v>
      </c>
      <c r="Q54" s="149"/>
      <c r="R54" s="149"/>
      <c r="S54" s="149"/>
      <c r="T54" s="157" t="str">
        <f>IF(ISBLANK('U18_female-male'!M67),"",'U18_female-male'!M67)</f>
        <v/>
      </c>
      <c r="U54" s="158" t="str">
        <f>IF(ISBLANK('U18_female-male'!N67),"",'U18_female-male'!N67)</f>
        <v/>
      </c>
      <c r="V54" s="158" t="str">
        <f>IF(ISBLANK('U18_female-male'!O67),"",'U18_female-male'!O67)</f>
        <v/>
      </c>
      <c r="W54" s="158" t="str">
        <f>IF(ISBLANK('U18_female-male'!P67),"",'U18_female-male'!P67)</f>
        <v/>
      </c>
      <c r="X54" s="446"/>
      <c r="Y54" s="447"/>
      <c r="Z54" s="481"/>
      <c r="AA54" s="482"/>
    </row>
    <row r="55" spans="1:29" ht="11.1" customHeight="1" x14ac:dyDescent="0.15">
      <c r="A55" s="144">
        <f>'U18_female-male'!B70</f>
        <v>0</v>
      </c>
      <c r="B55" s="145"/>
      <c r="C55" s="146" t="str">
        <f>IF(ISBLANK('U18_female-male'!C70),"",'U18_female-male'!C70)</f>
        <v/>
      </c>
      <c r="D55" s="147"/>
      <c r="E55" s="157" t="str">
        <f>IF(ISBLANK('U18_female-male'!E68),"",'U18_female-male'!E68)</f>
        <v/>
      </c>
      <c r="F55" s="158" t="str">
        <f>IF(ISBLANK('U18_female-male'!F68),"",'U18_female-male'!F68)</f>
        <v/>
      </c>
      <c r="G55" s="158" t="str">
        <f>IF(ISBLANK('U18_female-male'!G68),"",'U18_female-male'!G68)</f>
        <v/>
      </c>
      <c r="H55" s="158" t="str">
        <f>IF(ISBLANK('U18_female-male'!H68),"",'U18_female-male'!H68)</f>
        <v/>
      </c>
      <c r="I55" s="446"/>
      <c r="J55" s="447"/>
      <c r="K55" s="481"/>
      <c r="L55" s="482"/>
      <c r="M55" s="35"/>
      <c r="N55" s="35"/>
      <c r="O55" s="35"/>
      <c r="P55" s="144">
        <f>'U18_female-male'!J70</f>
        <v>0</v>
      </c>
      <c r="Q55" s="145"/>
      <c r="R55" s="146" t="str">
        <f>IF(ISBLANK('U18_female-male'!K70),"",'U18_female-male'!K70)</f>
        <v/>
      </c>
      <c r="S55" s="147"/>
      <c r="T55" s="157" t="str">
        <f>IF(ISBLANK('U18_female-male'!M68),"",'U18_female-male'!M68)</f>
        <v/>
      </c>
      <c r="U55" s="158" t="str">
        <f>IF(ISBLANK('U18_female-male'!N68),"",'U18_female-male'!N68)</f>
        <v/>
      </c>
      <c r="V55" s="158" t="str">
        <f>IF(ISBLANK('U18_female-male'!O68),"",'U18_female-male'!O68)</f>
        <v/>
      </c>
      <c r="W55" s="158" t="str">
        <f>IF(ISBLANK('U18_female-male'!P68),"",'U18_female-male'!P68)</f>
        <v/>
      </c>
      <c r="X55" s="446"/>
      <c r="Y55" s="447"/>
      <c r="Z55" s="481"/>
      <c r="AA55" s="482"/>
    </row>
    <row r="56" spans="1:29" ht="11.1" customHeight="1" x14ac:dyDescent="0.15">
      <c r="A56" s="148">
        <f>'U18_female-male'!B72</f>
        <v>0</v>
      </c>
      <c r="B56" s="149"/>
      <c r="C56" s="149"/>
      <c r="D56" s="149"/>
      <c r="E56" s="12" t="str">
        <f>IF(ISBLANK('U18_female-male'!E69),"",'U18_female-male'!E69)</f>
        <v/>
      </c>
      <c r="F56" s="13" t="str">
        <f>IF(ISBLANK('U18_female-male'!F69),"",'U18_female-male'!F69)</f>
        <v/>
      </c>
      <c r="G56" s="13" t="str">
        <f>IF(ISBLANK('U18_female-male'!G69),"",'U18_female-male'!G69)</f>
        <v/>
      </c>
      <c r="H56" s="13" t="str">
        <f>IF(ISBLANK('U18_female-male'!H69),"",'U18_female-male'!H69)</f>
        <v/>
      </c>
      <c r="I56" s="448"/>
      <c r="J56" s="449"/>
      <c r="K56" s="481"/>
      <c r="L56" s="482"/>
      <c r="M56" s="35"/>
      <c r="N56" s="35"/>
      <c r="O56" s="35"/>
      <c r="P56" s="148">
        <f>'U18_female-male'!J72</f>
        <v>0</v>
      </c>
      <c r="Q56" s="149"/>
      <c r="R56" s="149"/>
      <c r="S56" s="149"/>
      <c r="T56" s="12" t="str">
        <f>IF(ISBLANK('U18_female-male'!M69),"",'U18_female-male'!M69)</f>
        <v/>
      </c>
      <c r="U56" s="13" t="str">
        <f>IF(ISBLANK('U18_female-male'!N69),"",'U18_female-male'!N69)</f>
        <v/>
      </c>
      <c r="V56" s="13" t="str">
        <f>IF(ISBLANK('U18_female-male'!O69),"",'U18_female-male'!O69)</f>
        <v/>
      </c>
      <c r="W56" s="13" t="str">
        <f>IF(ISBLANK('U18_female-male'!P69),"",'U18_female-male'!P69)</f>
        <v/>
      </c>
      <c r="X56" s="448"/>
      <c r="Y56" s="449"/>
      <c r="Z56" s="481"/>
      <c r="AA56" s="482"/>
      <c r="AB56" s="137" t="s">
        <v>9</v>
      </c>
    </row>
    <row r="57" spans="1:29" ht="11.1" customHeight="1" x14ac:dyDescent="0.15">
      <c r="A57" s="150">
        <f>'U18_female-male'!B73</f>
        <v>0</v>
      </c>
      <c r="B57" s="151"/>
      <c r="C57" s="153" t="str">
        <f>IF(ISBLANK('U18_female-male'!C73),"",'U18_female-male'!C73)</f>
        <v/>
      </c>
      <c r="D57" s="152"/>
      <c r="E57" s="14" t="str">
        <f>IF(ISBLANK('U18_female-male'!E66),"",SUM(E53:E56))</f>
        <v/>
      </c>
      <c r="F57" s="15" t="str">
        <f>IF(ISBLANK('U18_female-male'!F66),"",SUM(F53:F56))</f>
        <v/>
      </c>
      <c r="G57" s="15" t="str">
        <f>IF(ISBLANK('U18_female-male'!G66),"",SUM(G53:G56))</f>
        <v/>
      </c>
      <c r="H57" s="15" t="str">
        <f>IF(ISBLANK('U18_female-male'!E66),"",SUM(H53:H56))</f>
        <v/>
      </c>
      <c r="I57" s="304"/>
      <c r="J57" s="305"/>
      <c r="K57" s="483"/>
      <c r="L57" s="484"/>
      <c r="M57" s="35"/>
      <c r="N57" s="35"/>
      <c r="O57" s="35"/>
      <c r="P57" s="150">
        <f>'U18_female-male'!J73</f>
        <v>0</v>
      </c>
      <c r="Q57" s="151"/>
      <c r="R57" s="152" t="str">
        <f>IF(ISBLANK('U18_female-male'!K73),"",'U18_female-male'!K73)</f>
        <v/>
      </c>
      <c r="S57" s="152"/>
      <c r="T57" s="14" t="str">
        <f>IF(ISBLANK('U18_female-male'!M66),"",SUM(T53:T56))</f>
        <v/>
      </c>
      <c r="U57" s="15" t="str">
        <f>IF(ISBLANK('U18_female-male'!N66),"",SUM(U53:U56))</f>
        <v/>
      </c>
      <c r="V57" s="15" t="str">
        <f>IF(ISBLANK('U18_female-male'!O66),"",SUM(V53:V56))</f>
        <v/>
      </c>
      <c r="W57" s="15" t="str">
        <f>IF(ISBLANK('U18_female-male'!M66),"",SUM(W53:W56))</f>
        <v/>
      </c>
      <c r="X57" s="304"/>
      <c r="Y57" s="305"/>
      <c r="Z57" s="483"/>
      <c r="AA57" s="484"/>
    </row>
    <row r="58" spans="1:29" ht="6" customHeight="1" x14ac:dyDescent="0.15">
      <c r="A58" s="46"/>
      <c r="B58" s="46"/>
      <c r="C58" s="46"/>
      <c r="D58" s="46"/>
      <c r="E58" s="46"/>
      <c r="F58" s="46"/>
      <c r="G58" s="46"/>
      <c r="H58" s="46"/>
      <c r="I58" s="47"/>
      <c r="J58" s="46"/>
      <c r="K58" s="46"/>
      <c r="L58" s="46"/>
      <c r="M58" s="35"/>
      <c r="N58" s="35"/>
      <c r="O58" s="35"/>
      <c r="P58" s="46"/>
      <c r="Q58" s="46"/>
      <c r="R58" s="46"/>
      <c r="S58" s="46"/>
      <c r="T58" s="46"/>
      <c r="U58" s="46"/>
      <c r="V58" s="46"/>
      <c r="W58" s="46"/>
      <c r="X58" s="46"/>
      <c r="Y58" s="46"/>
      <c r="Z58" s="46"/>
      <c r="AA58" s="46"/>
      <c r="AC58" s="137"/>
    </row>
    <row r="59" spans="1:29" ht="16.5" customHeight="1" x14ac:dyDescent="0.15">
      <c r="A59" s="142">
        <f>'U18_female-male'!B77</f>
        <v>0</v>
      </c>
      <c r="B59" s="143"/>
      <c r="C59" s="143"/>
      <c r="D59" s="143"/>
      <c r="E59" s="111" t="s">
        <v>36</v>
      </c>
      <c r="F59" s="44" t="s">
        <v>37</v>
      </c>
      <c r="G59" s="44" t="s">
        <v>38</v>
      </c>
      <c r="H59" s="44" t="s">
        <v>39</v>
      </c>
      <c r="I59" s="289"/>
      <c r="J59" s="290"/>
      <c r="K59" s="291"/>
      <c r="L59" s="290"/>
      <c r="M59" s="35" t="s">
        <v>9</v>
      </c>
      <c r="N59" s="35"/>
      <c r="O59" s="35"/>
      <c r="P59" s="142">
        <f>'U18_female-male'!J77</f>
        <v>0</v>
      </c>
      <c r="Q59" s="143"/>
      <c r="R59" s="143"/>
      <c r="S59" s="143"/>
      <c r="T59" s="111" t="s">
        <v>36</v>
      </c>
      <c r="U59" s="44" t="s">
        <v>37</v>
      </c>
      <c r="V59" s="44" t="s">
        <v>38</v>
      </c>
      <c r="W59" s="44" t="s">
        <v>39</v>
      </c>
      <c r="X59" s="289"/>
      <c r="Y59" s="290"/>
      <c r="Z59" s="291"/>
      <c r="AA59" s="290"/>
    </row>
    <row r="60" spans="1:29" ht="11.1" customHeight="1" x14ac:dyDescent="0.15">
      <c r="A60" s="144">
        <f>'U18_female-male'!B78</f>
        <v>0</v>
      </c>
      <c r="B60" s="145"/>
      <c r="C60" s="146" t="str">
        <f>IF(ISBLANK('U18_female-male'!C78),"",'U18_female-male'!C78)</f>
        <v/>
      </c>
      <c r="D60" s="147"/>
      <c r="E60" s="155" t="str">
        <f>IF(ISBLANK('U18_female-male'!E77),"",'U18_female-male'!E77)</f>
        <v/>
      </c>
      <c r="F60" s="156" t="str">
        <f>IF(ISBLANK('U18_female-male'!F77),"",'U18_female-male'!F77)</f>
        <v/>
      </c>
      <c r="G60" s="156" t="str">
        <f>IF(ISBLANK('U18_female-male'!G77),"",'U18_female-male'!G77)</f>
        <v/>
      </c>
      <c r="H60" s="156" t="str">
        <f>IF(ISBLANK('U18_female-male'!H77),"",'U18_female-male'!H77)</f>
        <v/>
      </c>
      <c r="I60" s="439"/>
      <c r="J60" s="440"/>
      <c r="K60" s="452"/>
      <c r="L60" s="480"/>
      <c r="M60" s="35"/>
      <c r="N60" s="35"/>
      <c r="O60" s="35"/>
      <c r="P60" s="144">
        <f>'U18_female-male'!J78</f>
        <v>0</v>
      </c>
      <c r="Q60" s="145"/>
      <c r="R60" s="146" t="str">
        <f>IF(ISBLANK('U18_female-male'!K78),"",'U18_female-male'!K78)</f>
        <v/>
      </c>
      <c r="S60" s="147"/>
      <c r="T60" s="155" t="str">
        <f>IF(ISBLANK('U18_female-male'!M77),"",'U18_female-male'!M77)</f>
        <v/>
      </c>
      <c r="U60" s="156" t="str">
        <f>IF(ISBLANK('U18_female-male'!N77),"",'U18_female-male'!N77)</f>
        <v/>
      </c>
      <c r="V60" s="156" t="str">
        <f>IF(ISBLANK('U18_female-male'!O77),"",'U18_female-male'!O77)</f>
        <v/>
      </c>
      <c r="W60" s="156" t="str">
        <f>IF(ISBLANK('U18_female-male'!P77),"",'U18_female-male'!P77)</f>
        <v/>
      </c>
      <c r="X60" s="439"/>
      <c r="Y60" s="440"/>
      <c r="Z60" s="452"/>
      <c r="AA60" s="480"/>
    </row>
    <row r="61" spans="1:29" ht="11.1" customHeight="1" x14ac:dyDescent="0.15">
      <c r="A61" s="148">
        <f>'U18_female-male'!B80</f>
        <v>0</v>
      </c>
      <c r="B61" s="149"/>
      <c r="C61" s="149"/>
      <c r="D61" s="149"/>
      <c r="E61" s="157" t="str">
        <f>IF(ISBLANK('U18_female-male'!E78),"",'U18_female-male'!E78)</f>
        <v/>
      </c>
      <c r="F61" s="158" t="str">
        <f>IF(ISBLANK('U18_female-male'!F78),"",'U18_female-male'!F78)</f>
        <v/>
      </c>
      <c r="G61" s="158" t="str">
        <f>IF(ISBLANK('U18_female-male'!G78),"",'U18_female-male'!G78)</f>
        <v/>
      </c>
      <c r="H61" s="158" t="str">
        <f>IF(ISBLANK('U18_female-male'!H78),"",'U18_female-male'!H78)</f>
        <v/>
      </c>
      <c r="I61" s="446"/>
      <c r="J61" s="447"/>
      <c r="K61" s="481"/>
      <c r="L61" s="482"/>
      <c r="M61" s="35"/>
      <c r="N61" s="35"/>
      <c r="O61" s="35"/>
      <c r="P61" s="148">
        <f>'U18_female-male'!J80</f>
        <v>0</v>
      </c>
      <c r="Q61" s="149"/>
      <c r="R61" s="149"/>
      <c r="S61" s="149"/>
      <c r="T61" s="157" t="str">
        <f>IF(ISBLANK('U18_female-male'!M78),"",'U18_female-male'!M78)</f>
        <v/>
      </c>
      <c r="U61" s="158" t="str">
        <f>IF(ISBLANK('U18_female-male'!N78),"",'U18_female-male'!N78)</f>
        <v/>
      </c>
      <c r="V61" s="158" t="str">
        <f>IF(ISBLANK('U18_female-male'!O78),"",'U18_female-male'!O78)</f>
        <v/>
      </c>
      <c r="W61" s="158" t="str">
        <f>IF(ISBLANK('U18_female-male'!P78),"",'U18_female-male'!P78)</f>
        <v/>
      </c>
      <c r="X61" s="446"/>
      <c r="Y61" s="447"/>
      <c r="Z61" s="481"/>
      <c r="AA61" s="482"/>
    </row>
    <row r="62" spans="1:29" ht="11.1" customHeight="1" x14ac:dyDescent="0.15">
      <c r="A62" s="144">
        <f>'U18_female-male'!B81</f>
        <v>0</v>
      </c>
      <c r="B62" s="145"/>
      <c r="C62" s="146" t="str">
        <f>IF(ISBLANK('U18_female-male'!C81),"",'U18_female-male'!C81)</f>
        <v/>
      </c>
      <c r="D62" s="147"/>
      <c r="E62" s="157" t="str">
        <f>IF(ISBLANK('U18_female-male'!E79),"",'U18_female-male'!E79)</f>
        <v/>
      </c>
      <c r="F62" s="158" t="str">
        <f>IF(ISBLANK('U18_female-male'!F79),"",'U18_female-male'!F79)</f>
        <v/>
      </c>
      <c r="G62" s="158" t="str">
        <f>IF(ISBLANK('U18_female-male'!G79),"",'U18_female-male'!G79)</f>
        <v/>
      </c>
      <c r="H62" s="158" t="str">
        <f>IF(ISBLANK('U18_female-male'!H79),"",'U18_female-male'!H79)</f>
        <v/>
      </c>
      <c r="I62" s="446"/>
      <c r="J62" s="447"/>
      <c r="K62" s="481"/>
      <c r="L62" s="482"/>
      <c r="M62" s="35"/>
      <c r="N62" s="35"/>
      <c r="O62" s="35"/>
      <c r="P62" s="144">
        <f>'U18_female-male'!J81</f>
        <v>0</v>
      </c>
      <c r="Q62" s="145"/>
      <c r="R62" s="146" t="str">
        <f>IF(ISBLANK('U18_female-male'!K81),"",'U18_female-male'!K81)</f>
        <v/>
      </c>
      <c r="S62" s="147"/>
      <c r="T62" s="157" t="str">
        <f>IF(ISBLANK('U18_female-male'!M79),"",'U18_female-male'!M79)</f>
        <v/>
      </c>
      <c r="U62" s="158" t="str">
        <f>IF(ISBLANK('U18_female-male'!N79),"",'U18_female-male'!N79)</f>
        <v/>
      </c>
      <c r="V62" s="158" t="str">
        <f>IF(ISBLANK('U18_female-male'!O79),"",'U18_female-male'!O79)</f>
        <v/>
      </c>
      <c r="W62" s="158" t="str">
        <f>IF(ISBLANK('U18_female-male'!P79),"",'U18_female-male'!P79)</f>
        <v/>
      </c>
      <c r="X62" s="446"/>
      <c r="Y62" s="447"/>
      <c r="Z62" s="481"/>
      <c r="AA62" s="482"/>
    </row>
    <row r="63" spans="1:29" ht="11.1" customHeight="1" x14ac:dyDescent="0.15">
      <c r="A63" s="148">
        <f>'U18_female-male'!B83</f>
        <v>0</v>
      </c>
      <c r="B63" s="149"/>
      <c r="C63" s="149"/>
      <c r="D63" s="149"/>
      <c r="E63" s="12" t="str">
        <f>IF(ISBLANK('U18_female-male'!E80),"",'U18_female-male'!E80)</f>
        <v/>
      </c>
      <c r="F63" s="13" t="str">
        <f>IF(ISBLANK('U18_female-male'!F80),"",'U18_female-male'!F80)</f>
        <v/>
      </c>
      <c r="G63" s="13" t="str">
        <f>IF(ISBLANK('U18_female-male'!G80),"",'U18_female-male'!G80)</f>
        <v/>
      </c>
      <c r="H63" s="13" t="str">
        <f>IF(ISBLANK('U18_female-male'!H80),"",'U18_female-male'!H80)</f>
        <v/>
      </c>
      <c r="I63" s="448"/>
      <c r="J63" s="449"/>
      <c r="K63" s="481"/>
      <c r="L63" s="482"/>
      <c r="M63" s="35"/>
      <c r="N63" s="35"/>
      <c r="O63" s="35"/>
      <c r="P63" s="148">
        <f>'U18_female-male'!J83</f>
        <v>0</v>
      </c>
      <c r="Q63" s="149"/>
      <c r="R63" s="149"/>
      <c r="S63" s="149"/>
      <c r="T63" s="12" t="str">
        <f>IF(ISBLANK('U18_female-male'!M80),"",'U18_female-male'!M80)</f>
        <v/>
      </c>
      <c r="U63" s="13" t="str">
        <f>IF(ISBLANK('U18_female-male'!N80),"",'U18_female-male'!N80)</f>
        <v/>
      </c>
      <c r="V63" s="13" t="str">
        <f>IF(ISBLANK('U18_female-male'!O80),"",'U18_female-male'!O80)</f>
        <v/>
      </c>
      <c r="W63" s="13" t="str">
        <f>IF(ISBLANK('U18_female-male'!P80),"",'U18_female-male'!P80)</f>
        <v/>
      </c>
      <c r="X63" s="448"/>
      <c r="Y63" s="449"/>
      <c r="Z63" s="481"/>
      <c r="AA63" s="482"/>
      <c r="AB63" s="137" t="s">
        <v>9</v>
      </c>
    </row>
    <row r="64" spans="1:29" ht="11.1" customHeight="1" x14ac:dyDescent="0.15">
      <c r="A64" s="150">
        <f>'U18_female-male'!B84</f>
        <v>0</v>
      </c>
      <c r="B64" s="151"/>
      <c r="C64" s="153" t="str">
        <f>IF(ISBLANK('U18_female-male'!C84),"",'U18_female-male'!C84)</f>
        <v/>
      </c>
      <c r="D64" s="152"/>
      <c r="E64" s="14" t="str">
        <f>IF(ISBLANK('U18_female-male'!E77),"",SUM(E60:E63))</f>
        <v/>
      </c>
      <c r="F64" s="15" t="str">
        <f>IF(ISBLANK('U18_female-male'!F77),"",SUM(F60:F63))</f>
        <v/>
      </c>
      <c r="G64" s="15" t="str">
        <f>IF(ISBLANK('U18_female-male'!G77),"",SUM(G60:G63))</f>
        <v/>
      </c>
      <c r="H64" s="15" t="str">
        <f>IF(ISBLANK('U18_female-male'!E77),"",SUM(H60:H63))</f>
        <v/>
      </c>
      <c r="I64" s="304"/>
      <c r="J64" s="305"/>
      <c r="K64" s="483"/>
      <c r="L64" s="484"/>
      <c r="M64" s="35"/>
      <c r="N64" s="35"/>
      <c r="O64" s="35"/>
      <c r="P64" s="150">
        <f>'U18_female-male'!J84</f>
        <v>0</v>
      </c>
      <c r="Q64" s="151"/>
      <c r="R64" s="152" t="str">
        <f>IF(ISBLANK('U18_female-male'!K84),"",'U18_female-male'!K84)</f>
        <v/>
      </c>
      <c r="S64" s="152"/>
      <c r="T64" s="14" t="str">
        <f>IF(ISBLANK('U18_female-male'!M77),"",SUM(T60:T63))</f>
        <v/>
      </c>
      <c r="U64" s="15" t="str">
        <f>IF(ISBLANK('U18_female-male'!N77),"",SUM(U60:U63))</f>
        <v/>
      </c>
      <c r="V64" s="15" t="str">
        <f>IF(ISBLANK('U18_female-male'!O77),"",SUM(V60:V63))</f>
        <v/>
      </c>
      <c r="W64" s="15" t="str">
        <f>IF(ISBLANK('U18_female-male'!M77),"",SUM(W60:W63))</f>
        <v/>
      </c>
      <c r="X64" s="304"/>
      <c r="Y64" s="305"/>
      <c r="Z64" s="483"/>
      <c r="AA64" s="484"/>
    </row>
    <row r="65" spans="1:31" ht="6" customHeight="1" x14ac:dyDescent="0.15">
      <c r="A65" s="46"/>
      <c r="B65" s="46"/>
      <c r="C65" s="46"/>
      <c r="D65" s="46"/>
      <c r="E65" s="46"/>
      <c r="F65" s="46"/>
      <c r="G65" s="46"/>
      <c r="H65" s="46"/>
      <c r="I65" s="47"/>
      <c r="J65" s="46"/>
      <c r="K65" s="46"/>
      <c r="L65" s="46"/>
      <c r="M65" s="35"/>
      <c r="N65" s="35"/>
      <c r="O65" s="35"/>
      <c r="P65" s="46"/>
      <c r="Q65" s="46"/>
      <c r="R65" s="46"/>
      <c r="S65" s="46"/>
      <c r="T65" s="46"/>
      <c r="U65" s="46"/>
      <c r="V65" s="46"/>
      <c r="W65" s="46"/>
      <c r="X65" s="46"/>
      <c r="Y65" s="46"/>
      <c r="Z65" s="46"/>
      <c r="AA65" s="46"/>
      <c r="AC65" s="137"/>
    </row>
    <row r="66" spans="1:31" ht="16.5" customHeight="1" x14ac:dyDescent="0.15">
      <c r="A66" s="142">
        <f>'U18_female-male'!B88</f>
        <v>0</v>
      </c>
      <c r="B66" s="143"/>
      <c r="C66" s="143"/>
      <c r="D66" s="143"/>
      <c r="E66" s="111" t="s">
        <v>36</v>
      </c>
      <c r="F66" s="44" t="s">
        <v>37</v>
      </c>
      <c r="G66" s="44" t="s">
        <v>38</v>
      </c>
      <c r="H66" s="44" t="s">
        <v>39</v>
      </c>
      <c r="I66" s="289"/>
      <c r="J66" s="290"/>
      <c r="K66" s="291"/>
      <c r="L66" s="290"/>
      <c r="M66" s="35" t="s">
        <v>9</v>
      </c>
      <c r="N66" s="35"/>
      <c r="O66" s="35"/>
      <c r="P66" s="142">
        <f>'U18_female-male'!J88</f>
        <v>0</v>
      </c>
      <c r="Q66" s="143"/>
      <c r="R66" s="143"/>
      <c r="S66" s="143"/>
      <c r="T66" s="111" t="s">
        <v>36</v>
      </c>
      <c r="U66" s="44" t="s">
        <v>37</v>
      </c>
      <c r="V66" s="44" t="s">
        <v>38</v>
      </c>
      <c r="W66" s="44" t="s">
        <v>39</v>
      </c>
      <c r="X66" s="289"/>
      <c r="Y66" s="290"/>
      <c r="Z66" s="291"/>
      <c r="AA66" s="290"/>
    </row>
    <row r="67" spans="1:31" ht="11.1" customHeight="1" x14ac:dyDescent="0.15">
      <c r="A67" s="144">
        <f>'U18_female-male'!B89</f>
        <v>0</v>
      </c>
      <c r="B67" s="145"/>
      <c r="C67" s="146" t="str">
        <f>IF(ISBLANK('U18_female-male'!C89),"",'U18_female-male'!C89)</f>
        <v/>
      </c>
      <c r="D67" s="147"/>
      <c r="E67" s="155" t="str">
        <f>IF(ISBLANK('U18_female-male'!E88),"",'U18_female-male'!E88)</f>
        <v/>
      </c>
      <c r="F67" s="156" t="str">
        <f>IF(ISBLANK('U18_female-male'!F88),"",'U18_female-male'!F88)</f>
        <v/>
      </c>
      <c r="G67" s="156" t="str">
        <f>IF(ISBLANK('U18_female-male'!G88),"",'U18_female-male'!G88)</f>
        <v/>
      </c>
      <c r="H67" s="156" t="str">
        <f>IF(ISBLANK('U18_female-male'!H88),"",'U18_female-male'!H88)</f>
        <v/>
      </c>
      <c r="I67" s="439"/>
      <c r="J67" s="440"/>
      <c r="K67" s="452"/>
      <c r="L67" s="480"/>
      <c r="M67" s="35"/>
      <c r="N67" s="35"/>
      <c r="O67" s="35"/>
      <c r="P67" s="144">
        <f>'U18_female-male'!J89</f>
        <v>0</v>
      </c>
      <c r="Q67" s="145"/>
      <c r="R67" s="146" t="str">
        <f>IF(ISBLANK('U18_female-male'!K89),"",'U18_female-male'!K89)</f>
        <v/>
      </c>
      <c r="S67" s="147"/>
      <c r="T67" s="155" t="str">
        <f>IF(ISBLANK('U18_female-male'!M88),"",'U18_female-male'!M88)</f>
        <v/>
      </c>
      <c r="U67" s="156" t="str">
        <f>IF(ISBLANK('U18_female-male'!N88),"",'U18_female-male'!N88)</f>
        <v/>
      </c>
      <c r="V67" s="156" t="str">
        <f>IF(ISBLANK('U18_female-male'!O88),"",'U18_female-male'!O88)</f>
        <v/>
      </c>
      <c r="W67" s="156" t="str">
        <f>IF(ISBLANK('U18_female-male'!P88),"",'U18_female-male'!P88)</f>
        <v/>
      </c>
      <c r="X67" s="439"/>
      <c r="Y67" s="440"/>
      <c r="Z67" s="452"/>
      <c r="AA67" s="480"/>
    </row>
    <row r="68" spans="1:31" ht="11.1" customHeight="1" x14ac:dyDescent="0.15">
      <c r="A68" s="148">
        <f>'U18_female-male'!B91</f>
        <v>0</v>
      </c>
      <c r="B68" s="149"/>
      <c r="C68" s="149"/>
      <c r="D68" s="149"/>
      <c r="E68" s="157" t="str">
        <f>IF(ISBLANK('U18_female-male'!E89),"",'U18_female-male'!E89)</f>
        <v/>
      </c>
      <c r="F68" s="158" t="str">
        <f>IF(ISBLANK('U18_female-male'!F89),"",'U18_female-male'!F89)</f>
        <v/>
      </c>
      <c r="G68" s="158" t="str">
        <f>IF(ISBLANK('U18_female-male'!G89),"",'U18_female-male'!G89)</f>
        <v/>
      </c>
      <c r="H68" s="158" t="str">
        <f>IF(ISBLANK('U18_female-male'!H89),"",'U18_female-male'!H89)</f>
        <v/>
      </c>
      <c r="I68" s="446"/>
      <c r="J68" s="447"/>
      <c r="K68" s="481"/>
      <c r="L68" s="482"/>
      <c r="M68" s="35"/>
      <c r="N68" s="35"/>
      <c r="O68" s="35"/>
      <c r="P68" s="148">
        <f>'U18_female-male'!J91</f>
        <v>0</v>
      </c>
      <c r="Q68" s="149"/>
      <c r="R68" s="149"/>
      <c r="S68" s="149"/>
      <c r="T68" s="157" t="str">
        <f>IF(ISBLANK('U18_female-male'!M89),"",'U18_female-male'!M89)</f>
        <v/>
      </c>
      <c r="U68" s="158" t="str">
        <f>IF(ISBLANK('U18_female-male'!N89),"",'U18_female-male'!N89)</f>
        <v/>
      </c>
      <c r="V68" s="158" t="str">
        <f>IF(ISBLANK('U18_female-male'!O89),"",'U18_female-male'!O89)</f>
        <v/>
      </c>
      <c r="W68" s="158" t="str">
        <f>IF(ISBLANK('U18_female-male'!P89),"",'U18_female-male'!P89)</f>
        <v/>
      </c>
      <c r="X68" s="446"/>
      <c r="Y68" s="447"/>
      <c r="Z68" s="481"/>
      <c r="AA68" s="482"/>
    </row>
    <row r="69" spans="1:31" ht="11.1" customHeight="1" x14ac:dyDescent="0.15">
      <c r="A69" s="144">
        <f>'U18_female-male'!B92</f>
        <v>0</v>
      </c>
      <c r="B69" s="145"/>
      <c r="C69" s="146" t="str">
        <f>IF(ISBLANK('U18_female-male'!C92),"",'U18_female-male'!C92)</f>
        <v/>
      </c>
      <c r="D69" s="147"/>
      <c r="E69" s="157" t="str">
        <f>IF(ISBLANK('U18_female-male'!E90),"",'U18_female-male'!E90)</f>
        <v/>
      </c>
      <c r="F69" s="158" t="str">
        <f>IF(ISBLANK('U18_female-male'!F90),"",'U18_female-male'!F90)</f>
        <v/>
      </c>
      <c r="G69" s="158" t="str">
        <f>IF(ISBLANK('U18_female-male'!G90),"",'U18_female-male'!G90)</f>
        <v/>
      </c>
      <c r="H69" s="158" t="str">
        <f>IF(ISBLANK('U18_female-male'!H90),"",'U18_female-male'!H90)</f>
        <v/>
      </c>
      <c r="I69" s="446"/>
      <c r="J69" s="447"/>
      <c r="K69" s="481"/>
      <c r="L69" s="482"/>
      <c r="M69" s="35"/>
      <c r="N69" s="35"/>
      <c r="O69" s="35"/>
      <c r="P69" s="144">
        <f>'U18_female-male'!J92</f>
        <v>0</v>
      </c>
      <c r="Q69" s="145"/>
      <c r="R69" s="146" t="str">
        <f>IF(ISBLANK('U18_female-male'!K92),"",'U18_female-male'!K92)</f>
        <v/>
      </c>
      <c r="S69" s="147"/>
      <c r="T69" s="157" t="str">
        <f>IF(ISBLANK('U18_female-male'!M90),"",'U18_female-male'!M90)</f>
        <v/>
      </c>
      <c r="U69" s="158" t="str">
        <f>IF(ISBLANK('U18_female-male'!N90),"",'U18_female-male'!N90)</f>
        <v/>
      </c>
      <c r="V69" s="158" t="str">
        <f>IF(ISBLANK('U18_female-male'!O90),"",'U18_female-male'!O90)</f>
        <v/>
      </c>
      <c r="W69" s="158" t="str">
        <f>IF(ISBLANK('U18_female-male'!P90),"",'U18_female-male'!P90)</f>
        <v/>
      </c>
      <c r="X69" s="446"/>
      <c r="Y69" s="447"/>
      <c r="Z69" s="481"/>
      <c r="AA69" s="482"/>
    </row>
    <row r="70" spans="1:31" ht="11.1" customHeight="1" x14ac:dyDescent="0.15">
      <c r="A70" s="148">
        <f>'U18_female-male'!B94</f>
        <v>0</v>
      </c>
      <c r="B70" s="149"/>
      <c r="C70" s="149"/>
      <c r="D70" s="149"/>
      <c r="E70" s="12" t="str">
        <f>IF(ISBLANK('U18_female-male'!E91),"",'U18_female-male'!E91)</f>
        <v/>
      </c>
      <c r="F70" s="13" t="str">
        <f>IF(ISBLANK('U18_female-male'!F91),"",'U18_female-male'!F91)</f>
        <v/>
      </c>
      <c r="G70" s="13" t="str">
        <f>IF(ISBLANK('U18_female-male'!G91),"",'U18_female-male'!G91)</f>
        <v/>
      </c>
      <c r="H70" s="13" t="str">
        <f>IF(ISBLANK('U18_female-male'!H91),"",'U18_female-male'!H91)</f>
        <v/>
      </c>
      <c r="I70" s="448"/>
      <c r="J70" s="449"/>
      <c r="K70" s="481"/>
      <c r="L70" s="482"/>
      <c r="M70" s="35"/>
      <c r="N70" s="35"/>
      <c r="O70" s="35"/>
      <c r="P70" s="148">
        <f>'U18_female-male'!J94</f>
        <v>0</v>
      </c>
      <c r="Q70" s="149"/>
      <c r="R70" s="149"/>
      <c r="S70" s="149"/>
      <c r="T70" s="12" t="str">
        <f>IF(ISBLANK('U18_female-male'!M91),"",'U18_female-male'!M91)</f>
        <v/>
      </c>
      <c r="U70" s="13" t="str">
        <f>IF(ISBLANK('U18_female-male'!N91),"",'U18_female-male'!N91)</f>
        <v/>
      </c>
      <c r="V70" s="13" t="str">
        <f>IF(ISBLANK('U18_female-male'!O91),"",'U18_female-male'!O91)</f>
        <v/>
      </c>
      <c r="W70" s="13" t="str">
        <f>IF(ISBLANK('U18_female-male'!P91),"",'U18_female-male'!P91)</f>
        <v/>
      </c>
      <c r="X70" s="448"/>
      <c r="Y70" s="449"/>
      <c r="Z70" s="481"/>
      <c r="AA70" s="482"/>
      <c r="AB70" s="137" t="s">
        <v>9</v>
      </c>
    </row>
    <row r="71" spans="1:31" ht="11.1" customHeight="1" x14ac:dyDescent="0.15">
      <c r="A71" s="150">
        <f>'U18_female-male'!B95</f>
        <v>0</v>
      </c>
      <c r="B71" s="151"/>
      <c r="C71" s="153" t="str">
        <f>IF(ISBLANK('U18_female-male'!C95),"",'U18_female-male'!C95)</f>
        <v/>
      </c>
      <c r="D71" s="152"/>
      <c r="E71" s="14" t="str">
        <f>IF(ISBLANK('U18_female-male'!E88),"",SUM(E67:E70))</f>
        <v/>
      </c>
      <c r="F71" s="15" t="str">
        <f>IF(ISBLANK('U18_female-male'!F88),"",SUM(F67:F70))</f>
        <v/>
      </c>
      <c r="G71" s="15" t="str">
        <f>IF(ISBLANK('U18_female-male'!G88),"",SUM(G67:G70))</f>
        <v/>
      </c>
      <c r="H71" s="15" t="str">
        <f>IF(ISBLANK('U18_female-male'!E88),"",SUM(H67:H70))</f>
        <v/>
      </c>
      <c r="I71" s="304"/>
      <c r="J71" s="305"/>
      <c r="K71" s="483"/>
      <c r="L71" s="484"/>
      <c r="M71" s="35"/>
      <c r="N71" s="35"/>
      <c r="O71" s="35"/>
      <c r="P71" s="150">
        <f>'U18_female-male'!J95</f>
        <v>0</v>
      </c>
      <c r="Q71" s="151"/>
      <c r="R71" s="152" t="str">
        <f>IF(ISBLANK('U18_female-male'!K95),"",'U18_female-male'!K95)</f>
        <v/>
      </c>
      <c r="S71" s="152"/>
      <c r="T71" s="14" t="str">
        <f>IF(ISBLANK('U18_female-male'!M88),"",SUM(T67:T70))</f>
        <v/>
      </c>
      <c r="U71" s="15" t="str">
        <f>IF(ISBLANK('U18_female-male'!N88),"",SUM(U67:U70))</f>
        <v/>
      </c>
      <c r="V71" s="15" t="str">
        <f>IF(ISBLANK('U18_female-male'!O88),"",SUM(V67:V70))</f>
        <v/>
      </c>
      <c r="W71" s="15" t="str">
        <f>IF(ISBLANK('U18_female-male'!M88),"",SUM(W67:W70))</f>
        <v/>
      </c>
      <c r="X71" s="304"/>
      <c r="Y71" s="305"/>
      <c r="Z71" s="483"/>
      <c r="AA71" s="484"/>
    </row>
    <row r="72" spans="1:31" ht="6" customHeight="1" thickBot="1" x14ac:dyDescent="0.2">
      <c r="B72" s="28"/>
      <c r="C72" s="28"/>
      <c r="D72" s="28"/>
      <c r="E72" s="28"/>
      <c r="F72" s="28"/>
      <c r="G72" s="28"/>
      <c r="H72" s="28"/>
      <c r="J72" s="280"/>
      <c r="K72" s="280"/>
      <c r="L72" s="280"/>
      <c r="M72" s="280"/>
      <c r="N72" s="46"/>
      <c r="O72" s="280"/>
      <c r="P72" s="280"/>
      <c r="Q72" s="57"/>
      <c r="S72" s="28"/>
      <c r="T72" s="28"/>
      <c r="U72" s="28"/>
      <c r="V72" s="28"/>
      <c r="W72" s="28"/>
      <c r="X72" s="28"/>
      <c r="Y72" s="28"/>
      <c r="Z72" s="59"/>
      <c r="AB72" s="49"/>
      <c r="AC72" s="56"/>
      <c r="AD72" s="46"/>
      <c r="AE72" s="56"/>
    </row>
    <row r="73" spans="1:31" ht="16.5" customHeight="1" thickTop="1" thickBot="1" x14ac:dyDescent="0.2">
      <c r="B73" s="28"/>
      <c r="C73" s="28"/>
      <c r="D73" s="28"/>
      <c r="E73" s="28"/>
      <c r="F73" s="28"/>
      <c r="G73" s="28"/>
      <c r="H73" s="279"/>
      <c r="I73" s="278" t="s">
        <v>274</v>
      </c>
      <c r="J73" s="456" t="str">
        <f>IF(ISBLANK('U18_female-male'!E55),"",'U18_female-male'!H59+'U18_female-male'!H70+'U18_female-male'!H81+'U18_female-male'!H92)</f>
        <v/>
      </c>
      <c r="K73" s="457"/>
      <c r="L73" s="457"/>
      <c r="M73" s="458"/>
      <c r="N73" s="46" t="s">
        <v>91</v>
      </c>
      <c r="O73" s="456" t="str">
        <f>IF(ISBLANK('U18_female-male'!M55),"",'U18_female-male'!P59+'U18_female-male'!P70+'U18_female-male'!P81+'U18_female-male'!P92)</f>
        <v/>
      </c>
      <c r="P73" s="458"/>
      <c r="Q73" s="57" t="s">
        <v>9</v>
      </c>
      <c r="AB73" s="49"/>
      <c r="AC73" s="56"/>
      <c r="AD73" s="46"/>
      <c r="AE73" s="56"/>
    </row>
    <row r="74" spans="1:31" ht="6" customHeight="1" thickTop="1" x14ac:dyDescent="0.15">
      <c r="F74" s="59"/>
      <c r="G74" s="59"/>
      <c r="Q74" s="59"/>
      <c r="R74" s="59"/>
      <c r="S74" s="59"/>
      <c r="AB74" s="49"/>
      <c r="AC74" s="56"/>
      <c r="AD74" s="46"/>
      <c r="AE74" s="56"/>
    </row>
    <row r="75" spans="1:31" ht="12.95" customHeight="1" x14ac:dyDescent="0.15">
      <c r="F75" s="59"/>
      <c r="G75" s="213" t="s">
        <v>110</v>
      </c>
      <c r="J75" s="49"/>
      <c r="K75" s="49"/>
      <c r="L75" s="485" t="str">
        <f>IF(ISBLANK('U18_female-male'!S25),"",'U18_female-male'!S25)</f>
        <v/>
      </c>
      <c r="M75" s="486"/>
      <c r="N75" s="486"/>
      <c r="O75" s="486"/>
      <c r="P75" s="486"/>
      <c r="Q75" s="486"/>
      <c r="R75" s="486"/>
      <c r="S75" s="487"/>
      <c r="AB75" s="49"/>
      <c r="AC75" s="56"/>
      <c r="AD75" s="46"/>
      <c r="AE75" s="56"/>
    </row>
    <row r="76" spans="1:31" ht="9" customHeight="1" x14ac:dyDescent="0.1">
      <c r="A76" s="330" t="str">
        <f>IF(ISBLANK('U18_female-male'!U18),"",'U18_female-male'!U18)</f>
        <v/>
      </c>
      <c r="B76" s="330"/>
      <c r="C76" s="330"/>
      <c r="D76" s="330"/>
      <c r="E76" s="330"/>
      <c r="L76" s="488"/>
      <c r="M76" s="489"/>
      <c r="N76" s="489"/>
      <c r="O76" s="489"/>
      <c r="P76" s="489"/>
      <c r="Q76" s="489"/>
      <c r="R76" s="489"/>
      <c r="S76" s="490"/>
      <c r="U76" s="331" t="str">
        <f>IF(ISBLANK('U18_female-male'!U20),"",'U18_female-male'!U20)</f>
        <v/>
      </c>
      <c r="V76" s="331"/>
      <c r="W76" s="331"/>
      <c r="X76" s="331"/>
      <c r="Y76" s="331"/>
      <c r="Z76" s="331"/>
      <c r="AB76" s="49"/>
      <c r="AC76" s="49"/>
      <c r="AD76" s="46"/>
      <c r="AE76" s="49"/>
    </row>
    <row r="77" spans="1:31" x14ac:dyDescent="0.15">
      <c r="A77" s="58" t="s">
        <v>114</v>
      </c>
      <c r="B77" s="58"/>
      <c r="C77" s="58"/>
      <c r="D77" s="58"/>
      <c r="E77" s="58"/>
      <c r="L77" s="488"/>
      <c r="M77" s="489"/>
      <c r="N77" s="489"/>
      <c r="O77" s="489"/>
      <c r="P77" s="489"/>
      <c r="Q77" s="489"/>
      <c r="R77" s="489"/>
      <c r="S77" s="490"/>
      <c r="U77" s="58" t="s">
        <v>114</v>
      </c>
      <c r="V77" s="58"/>
      <c r="W77" s="58"/>
      <c r="X77" s="58"/>
      <c r="Y77" s="58"/>
      <c r="Z77" s="59"/>
    </row>
    <row r="78" spans="1:31" x14ac:dyDescent="0.15">
      <c r="A78" s="58"/>
      <c r="B78" s="58"/>
      <c r="C78" s="58"/>
      <c r="D78" s="58"/>
      <c r="E78" s="58"/>
      <c r="L78" s="488"/>
      <c r="M78" s="489"/>
      <c r="N78" s="489"/>
      <c r="O78" s="489"/>
      <c r="P78" s="489"/>
      <c r="Q78" s="489"/>
      <c r="R78" s="489"/>
      <c r="S78" s="490"/>
      <c r="U78" s="58"/>
      <c r="V78" s="58"/>
      <c r="W78" s="58"/>
      <c r="X78" s="58"/>
      <c r="Y78" s="58"/>
      <c r="Z78" s="59"/>
    </row>
    <row r="79" spans="1:31" ht="10.35" customHeight="1" x14ac:dyDescent="0.15">
      <c r="H79" s="59"/>
      <c r="I79" s="59"/>
      <c r="J79" s="59"/>
      <c r="K79" s="59"/>
      <c r="L79" s="491"/>
      <c r="M79" s="492"/>
      <c r="N79" s="492"/>
      <c r="O79" s="492"/>
      <c r="P79" s="492"/>
      <c r="Q79" s="492"/>
      <c r="R79" s="492"/>
      <c r="S79" s="493"/>
      <c r="AA79" s="61"/>
    </row>
    <row r="80" spans="1:31" ht="9.75" customHeight="1" x14ac:dyDescent="0.15">
      <c r="AC80" s="49"/>
      <c r="AD80" s="46"/>
      <c r="AE80" s="49"/>
    </row>
    <row r="81" spans="1:31" ht="7.5" customHeight="1" x14ac:dyDescent="0.15">
      <c r="A81" s="332" t="str">
        <f>IF(ISBLANK('U18_female-male'!U19),"",'U18_female-male'!U19)</f>
        <v/>
      </c>
      <c r="B81" s="332"/>
      <c r="C81" s="332"/>
      <c r="D81" s="332"/>
      <c r="E81" s="332"/>
      <c r="I81" s="333" t="str">
        <f>IF(ISBLANK('U18_female-male'!U22),"",'U18_female-male'!U22)</f>
        <v/>
      </c>
      <c r="J81" s="333"/>
      <c r="K81" s="333"/>
      <c r="L81" s="333"/>
      <c r="M81" s="333"/>
      <c r="N81" s="333"/>
      <c r="O81" s="333"/>
      <c r="P81" s="333"/>
      <c r="Q81" s="333"/>
      <c r="U81" s="333" t="str">
        <f>IF(ISBLANK('U18_female-male'!U21),"",'U18_female-male'!U1)</f>
        <v/>
      </c>
      <c r="V81" s="333"/>
      <c r="W81" s="333"/>
      <c r="X81" s="333"/>
      <c r="Y81" s="333"/>
      <c r="Z81" s="333"/>
      <c r="AC81" s="49"/>
      <c r="AD81" s="46"/>
      <c r="AE81" s="49"/>
    </row>
    <row r="82" spans="1:31" ht="10.35" customHeight="1" x14ac:dyDescent="0.15">
      <c r="A82" s="58" t="s">
        <v>114</v>
      </c>
      <c r="B82" s="58"/>
      <c r="C82" s="58"/>
      <c r="D82" s="58"/>
      <c r="E82" s="58"/>
      <c r="H82" s="58" t="s">
        <v>115</v>
      </c>
      <c r="I82" s="20"/>
      <c r="J82" s="58"/>
      <c r="K82" s="58"/>
      <c r="L82" s="58"/>
      <c r="M82" s="58"/>
      <c r="N82" s="214"/>
      <c r="O82" s="214"/>
      <c r="P82" s="214"/>
      <c r="Q82" s="214"/>
      <c r="R82" s="214"/>
      <c r="U82" s="58" t="s">
        <v>114</v>
      </c>
      <c r="V82" s="58"/>
      <c r="W82" s="58"/>
      <c r="X82" s="58"/>
      <c r="Y82" s="58"/>
      <c r="Z82" s="58"/>
      <c r="AC82" s="49"/>
      <c r="AD82" s="46"/>
      <c r="AE82" s="49"/>
    </row>
    <row r="83" spans="1:31" ht="10.35" customHeight="1" x14ac:dyDescent="0.15">
      <c r="A83" s="58"/>
      <c r="B83" s="58"/>
      <c r="C83" s="58"/>
      <c r="D83" s="58"/>
      <c r="E83" s="58"/>
      <c r="H83" s="58"/>
      <c r="I83" s="20"/>
      <c r="J83" s="58"/>
      <c r="K83" s="58"/>
      <c r="L83" s="58"/>
      <c r="M83" s="58"/>
      <c r="N83" s="214"/>
      <c r="O83" s="214"/>
      <c r="P83" s="214"/>
      <c r="Q83" s="214"/>
      <c r="R83" s="214"/>
      <c r="U83" s="58"/>
      <c r="V83" s="58"/>
      <c r="W83" s="58"/>
      <c r="X83" s="58"/>
      <c r="Y83" s="58"/>
      <c r="Z83" s="58"/>
      <c r="AC83" s="49"/>
      <c r="AD83" s="46"/>
      <c r="AE83" s="49"/>
    </row>
    <row r="84" spans="1:31" customFormat="1" ht="10.35" customHeight="1" x14ac:dyDescent="0.15">
      <c r="A84" s="169" t="str">
        <f>'U18_female-male'!B96</f>
        <v>Version 4.21 - 01.10.2008 mit Anzahl Punkten - U18 - KORREKTUR 31.08.2011</v>
      </c>
      <c r="B84" s="168"/>
      <c r="C84" s="168"/>
      <c r="D84" s="168"/>
      <c r="E84" s="168"/>
      <c r="F84" s="215"/>
      <c r="G84" s="215"/>
      <c r="I84" s="168"/>
      <c r="J84" s="168"/>
      <c r="K84" s="168"/>
      <c r="L84" s="217"/>
      <c r="M84" s="217"/>
      <c r="N84" s="217"/>
      <c r="O84" s="216" t="str">
        <f>'U18_female-male'!P96</f>
        <v>Version 4.21 - 1st October 2008 with score of points - U18 - correction 31th August 2011</v>
      </c>
      <c r="P84" s="217"/>
      <c r="Q84" s="217"/>
      <c r="R84" s="217"/>
      <c r="U84" s="217"/>
      <c r="V84" s="217"/>
      <c r="W84" s="217"/>
      <c r="X84" s="217"/>
      <c r="Y84" s="217"/>
      <c r="Z84" s="217"/>
      <c r="AB84" s="170"/>
      <c r="AC84" s="171"/>
      <c r="AD84" s="218"/>
      <c r="AE84" s="171"/>
    </row>
  </sheetData>
  <sheetProtection password="CE88" sheet="1" objects="1"/>
  <mergeCells count="145">
    <mergeCell ref="J73:M73"/>
    <mergeCell ref="O73:P73"/>
    <mergeCell ref="L75:S79"/>
    <mergeCell ref="A76:E76"/>
    <mergeCell ref="U76:Z76"/>
    <mergeCell ref="A81:E81"/>
    <mergeCell ref="I81:Q81"/>
    <mergeCell ref="U81:Z81"/>
    <mergeCell ref="I66:J66"/>
    <mergeCell ref="K66:L66"/>
    <mergeCell ref="X66:Y66"/>
    <mergeCell ref="Z66:AA66"/>
    <mergeCell ref="I67:J67"/>
    <mergeCell ref="K67:L71"/>
    <mergeCell ref="X67:Y67"/>
    <mergeCell ref="Z67:AA71"/>
    <mergeCell ref="I68:J68"/>
    <mergeCell ref="X68:Y68"/>
    <mergeCell ref="I69:J69"/>
    <mergeCell ref="X69:Y69"/>
    <mergeCell ref="I70:J70"/>
    <mergeCell ref="X70:Y70"/>
    <mergeCell ref="I71:J71"/>
    <mergeCell ref="X71:Y71"/>
    <mergeCell ref="I59:J59"/>
    <mergeCell ref="K59:L59"/>
    <mergeCell ref="X59:Y59"/>
    <mergeCell ref="Z59:AA59"/>
    <mergeCell ref="I60:J60"/>
    <mergeCell ref="K60:L64"/>
    <mergeCell ref="X60:Y60"/>
    <mergeCell ref="Z60:AA64"/>
    <mergeCell ref="I61:J61"/>
    <mergeCell ref="X61:Y61"/>
    <mergeCell ref="I62:J62"/>
    <mergeCell ref="X62:Y62"/>
    <mergeCell ref="I63:J63"/>
    <mergeCell ref="X63:Y63"/>
    <mergeCell ref="I64:J64"/>
    <mergeCell ref="X64:Y64"/>
    <mergeCell ref="I52:J52"/>
    <mergeCell ref="K52:L52"/>
    <mergeCell ref="X52:Y52"/>
    <mergeCell ref="Z52:AA52"/>
    <mergeCell ref="I53:J53"/>
    <mergeCell ref="K53:L57"/>
    <mergeCell ref="X53:Y53"/>
    <mergeCell ref="Z53:AA57"/>
    <mergeCell ref="I54:J54"/>
    <mergeCell ref="X54:Y54"/>
    <mergeCell ref="I55:J55"/>
    <mergeCell ref="X55:Y55"/>
    <mergeCell ref="I56:J56"/>
    <mergeCell ref="X56:Y56"/>
    <mergeCell ref="I57:J57"/>
    <mergeCell ref="X57:Y57"/>
    <mergeCell ref="J41:M41"/>
    <mergeCell ref="O41:P41"/>
    <mergeCell ref="I45:J45"/>
    <mergeCell ref="K45:L45"/>
    <mergeCell ref="X45:Y45"/>
    <mergeCell ref="Z45:AA45"/>
    <mergeCell ref="I46:J46"/>
    <mergeCell ref="K46:L50"/>
    <mergeCell ref="X46:Y46"/>
    <mergeCell ref="Z46:AA50"/>
    <mergeCell ref="I47:J47"/>
    <mergeCell ref="X47:Y47"/>
    <mergeCell ref="I48:J48"/>
    <mergeCell ref="X48:Y48"/>
    <mergeCell ref="I49:J49"/>
    <mergeCell ref="X49:Y49"/>
    <mergeCell ref="I50:J50"/>
    <mergeCell ref="X50:Y50"/>
    <mergeCell ref="I34:J34"/>
    <mergeCell ref="K34:L34"/>
    <mergeCell ref="X34:Y34"/>
    <mergeCell ref="Z34:AA34"/>
    <mergeCell ref="I35:J35"/>
    <mergeCell ref="K35:L39"/>
    <mergeCell ref="X35:Y35"/>
    <mergeCell ref="Z35:AA39"/>
    <mergeCell ref="I36:J36"/>
    <mergeCell ref="X36:Y36"/>
    <mergeCell ref="I37:J37"/>
    <mergeCell ref="X37:Y37"/>
    <mergeCell ref="I38:J38"/>
    <mergeCell ref="X38:Y38"/>
    <mergeCell ref="I39:J39"/>
    <mergeCell ref="X39:Y39"/>
    <mergeCell ref="I27:J27"/>
    <mergeCell ref="K27:L27"/>
    <mergeCell ref="X27:Y27"/>
    <mergeCell ref="Z27:AA27"/>
    <mergeCell ref="I28:J28"/>
    <mergeCell ref="K28:L32"/>
    <mergeCell ref="X28:Y28"/>
    <mergeCell ref="Z28:AA32"/>
    <mergeCell ref="I29:J29"/>
    <mergeCell ref="X29:Y29"/>
    <mergeCell ref="I30:J30"/>
    <mergeCell ref="X30:Y30"/>
    <mergeCell ref="I31:J31"/>
    <mergeCell ref="X31:Y31"/>
    <mergeCell ref="I32:J32"/>
    <mergeCell ref="X32:Y32"/>
    <mergeCell ref="I20:J20"/>
    <mergeCell ref="K20:L20"/>
    <mergeCell ref="X20:Y20"/>
    <mergeCell ref="Z20:AA20"/>
    <mergeCell ref="I21:J21"/>
    <mergeCell ref="K21:L25"/>
    <mergeCell ref="X21:Y21"/>
    <mergeCell ref="Z21:AA25"/>
    <mergeCell ref="I22:J22"/>
    <mergeCell ref="X22:Y22"/>
    <mergeCell ref="I23:J23"/>
    <mergeCell ref="X23:Y23"/>
    <mergeCell ref="I24:J24"/>
    <mergeCell ref="X24:Y24"/>
    <mergeCell ref="I25:J25"/>
    <mergeCell ref="X25:Y25"/>
    <mergeCell ref="I14:J14"/>
    <mergeCell ref="K14:L18"/>
    <mergeCell ref="X14:Y14"/>
    <mergeCell ref="Z14:AA18"/>
    <mergeCell ref="I15:J15"/>
    <mergeCell ref="X15:Y15"/>
    <mergeCell ref="I16:J16"/>
    <mergeCell ref="X16:Y16"/>
    <mergeCell ref="I17:J17"/>
    <mergeCell ref="X17:Y17"/>
    <mergeCell ref="I18:J18"/>
    <mergeCell ref="X18:Y18"/>
    <mergeCell ref="C4:E4"/>
    <mergeCell ref="Q4:V4"/>
    <mergeCell ref="Y4:AA4"/>
    <mergeCell ref="I12:J12"/>
    <mergeCell ref="K12:L12"/>
    <mergeCell ref="X12:Y12"/>
    <mergeCell ref="Z12:AA12"/>
    <mergeCell ref="I13:J13"/>
    <mergeCell ref="K13:L13"/>
    <mergeCell ref="X13:Y13"/>
    <mergeCell ref="Z13:AA13"/>
  </mergeCells>
  <conditionalFormatting sqref="A13 P13 A15 P15 A17 P17 A20 P20 A22 P22 A24 P24 A27 P27 A29 P29 A31 P31 A34 P34 A36 P36 A38 P38 A45 P45 A47 P47 A49 P49 A52 P52 A54 P54 A56 P56 A59 P59 A61 P61 A63 P63 A66 P66 A68 P68 A70 P70">
    <cfRule type="cellIs" dxfId="0" priority="1" stopIfTrue="1" operator="equal">
      <formula>0</formula>
    </cfRule>
  </conditionalFormatting>
  <printOptions horizontalCentered="1"/>
  <pageMargins left="0.19685039370078741" right="0.27559055118110237" top="0.42" bottom="0.31496062992125984" header="0.23622047244094491" footer="0.19685039370078741"/>
  <pageSetup paperSize="9" scale="90" orientation="portrait" horizontalDpi="300" verticalDpi="300" r:id="rId1"/>
  <headerFooter alignWithMargins="0">
    <oddHeader>&amp;L&amp;A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X84"/>
  <sheetViews>
    <sheetView showGridLines="0" tabSelected="1" topLeftCell="K1" zoomScale="176" zoomScaleNormal="176" workbookViewId="0">
      <pane ySplit="4" topLeftCell="K5" activePane="bottomLeft" state="frozenSplit"/>
      <selection activeCell="X18" sqref="X18 X18:Y18"/>
      <selection pane="bottomLeft" activeCell="X18" sqref="X18"/>
    </sheetView>
  </sheetViews>
  <sheetFormatPr defaultColWidth="11.38671875" defaultRowHeight="12.75" x14ac:dyDescent="0.15"/>
  <cols>
    <col min="1" max="1" width="0.8984375" customWidth="1"/>
    <col min="2" max="2" width="18.4296875" customWidth="1"/>
    <col min="3" max="3" width="14.98046875" customWidth="1"/>
    <col min="4" max="4" width="3.89453125" customWidth="1"/>
    <col min="5" max="7" width="5.83984375" style="220" customWidth="1"/>
    <col min="8" max="8" width="6.890625" style="220" customWidth="1"/>
    <col min="9" max="9" width="0.8984375" customWidth="1"/>
    <col min="10" max="10" width="18.4296875" customWidth="1"/>
    <col min="11" max="11" width="14.98046875" customWidth="1"/>
    <col min="12" max="12" width="3.89453125" customWidth="1"/>
    <col min="13" max="15" width="5.83984375" style="220" customWidth="1"/>
    <col min="16" max="16" width="6.890625" style="220" customWidth="1"/>
    <col min="17" max="17" width="0.8984375" customWidth="1"/>
    <col min="18" max="18" width="23.07421875" customWidth="1"/>
    <col min="19" max="19" width="3.89453125" customWidth="1"/>
    <col min="20" max="20" width="10.78515625" style="208" customWidth="1"/>
    <col min="21" max="21" width="3.59375" style="208" customWidth="1"/>
    <col min="22" max="22" width="11.38671875" customWidth="1"/>
    <col min="23" max="23" width="2.84375" customWidth="1"/>
    <col min="24" max="24" width="11.38671875" customWidth="1"/>
  </cols>
  <sheetData>
    <row r="1" spans="1:24" ht="15" customHeight="1" x14ac:dyDescent="0.15">
      <c r="A1" s="223"/>
      <c r="B1" s="224"/>
      <c r="C1" s="224"/>
      <c r="D1" s="224"/>
      <c r="E1" s="225"/>
      <c r="F1" s="225"/>
      <c r="G1" s="225"/>
      <c r="H1" s="225"/>
      <c r="I1" s="224"/>
      <c r="J1" s="224"/>
      <c r="K1" s="224"/>
      <c r="L1" s="224"/>
      <c r="M1" s="225"/>
      <c r="N1" s="225"/>
      <c r="O1" s="225"/>
      <c r="P1" s="225"/>
      <c r="Q1" s="226"/>
      <c r="R1" s="227" t="s">
        <v>118</v>
      </c>
      <c r="T1" s="228"/>
      <c r="U1" s="228"/>
    </row>
    <row r="2" spans="1:24" s="221" customFormat="1" ht="15" customHeight="1" x14ac:dyDescent="0.2">
      <c r="A2" s="126"/>
      <c r="B2" s="172" t="s">
        <v>119</v>
      </c>
      <c r="D2" s="229"/>
      <c r="E2" s="229"/>
      <c r="F2" s="229"/>
      <c r="G2" s="229"/>
      <c r="H2" s="229"/>
      <c r="I2" s="229"/>
      <c r="J2" s="230"/>
      <c r="K2" s="231"/>
      <c r="L2" s="231"/>
      <c r="M2" s="232"/>
      <c r="N2" s="231"/>
      <c r="O2" s="232"/>
      <c r="P2" s="233" t="s">
        <v>120</v>
      </c>
      <c r="Q2" s="127"/>
      <c r="R2" s="227" t="s">
        <v>121</v>
      </c>
      <c r="T2" s="228"/>
      <c r="U2" s="228"/>
      <c r="X2" s="221" t="s">
        <v>9</v>
      </c>
    </row>
    <row r="3" spans="1:24" ht="4.5" customHeight="1" x14ac:dyDescent="0.15">
      <c r="A3" s="128"/>
      <c r="B3" s="136"/>
      <c r="C3" s="136"/>
      <c r="D3" s="136"/>
      <c r="E3" s="136"/>
      <c r="F3" s="136"/>
      <c r="G3" s="234"/>
      <c r="H3" s="234"/>
      <c r="I3" s="234"/>
      <c r="J3" s="234"/>
      <c r="K3" s="234"/>
      <c r="L3" s="234"/>
      <c r="M3" s="234"/>
      <c r="N3" s="234"/>
      <c r="O3" s="234"/>
      <c r="P3" s="234"/>
      <c r="Q3" s="129"/>
      <c r="T3" s="220"/>
      <c r="U3" s="220"/>
    </row>
    <row r="4" spans="1:24" ht="18" customHeight="1" x14ac:dyDescent="0.15">
      <c r="A4" s="235"/>
      <c r="B4" s="335" t="s">
        <v>31</v>
      </c>
      <c r="C4" s="335"/>
      <c r="D4" s="335"/>
      <c r="E4" s="335"/>
      <c r="F4" s="335"/>
      <c r="G4" s="20"/>
      <c r="H4" s="236" t="s">
        <v>122</v>
      </c>
      <c r="I4" s="237"/>
      <c r="J4" s="335" t="s">
        <v>32</v>
      </c>
      <c r="K4" s="335"/>
      <c r="L4" s="335"/>
      <c r="M4" s="335"/>
      <c r="N4" s="335"/>
      <c r="O4" s="20"/>
      <c r="P4" s="236" t="s">
        <v>123</v>
      </c>
      <c r="Q4" s="238"/>
      <c r="R4" s="136" t="s">
        <v>124</v>
      </c>
      <c r="T4" s="228"/>
      <c r="U4" s="228"/>
    </row>
    <row r="5" spans="1:24" ht="24" customHeight="1" x14ac:dyDescent="0.15">
      <c r="A5" s="239"/>
      <c r="B5" s="120" t="s">
        <v>125</v>
      </c>
      <c r="C5" s="121"/>
      <c r="D5" s="122" t="s">
        <v>126</v>
      </c>
      <c r="E5" s="122" t="s">
        <v>127</v>
      </c>
      <c r="F5" s="123" t="s">
        <v>128</v>
      </c>
      <c r="G5" s="122" t="s">
        <v>129</v>
      </c>
      <c r="H5" s="124" t="s">
        <v>130</v>
      </c>
      <c r="J5" s="120" t="s">
        <v>125</v>
      </c>
      <c r="K5" s="121"/>
      <c r="L5" s="122" t="s">
        <v>126</v>
      </c>
      <c r="M5" s="122" t="s">
        <v>127</v>
      </c>
      <c r="N5" s="123" t="s">
        <v>128</v>
      </c>
      <c r="O5" s="122" t="s">
        <v>129</v>
      </c>
      <c r="P5" s="124" t="s">
        <v>130</v>
      </c>
      <c r="Q5" s="240"/>
      <c r="T5" s="220"/>
      <c r="U5" s="220"/>
    </row>
    <row r="6" spans="1:24" ht="11.1" customHeight="1" x14ac:dyDescent="0.15">
      <c r="A6" s="239"/>
      <c r="B6" s="115" t="s">
        <v>131</v>
      </c>
      <c r="C6" s="116"/>
      <c r="D6" s="117" t="s">
        <v>132</v>
      </c>
      <c r="E6" s="117" t="s">
        <v>133</v>
      </c>
      <c r="F6" s="118" t="s">
        <v>134</v>
      </c>
      <c r="G6" s="117" t="s">
        <v>135</v>
      </c>
      <c r="H6" s="119" t="s">
        <v>136</v>
      </c>
      <c r="I6" s="215"/>
      <c r="J6" s="115" t="s">
        <v>131</v>
      </c>
      <c r="K6" s="116"/>
      <c r="L6" s="117" t="s">
        <v>132</v>
      </c>
      <c r="M6" s="117" t="s">
        <v>133</v>
      </c>
      <c r="N6" s="118" t="s">
        <v>134</v>
      </c>
      <c r="O6" s="117" t="s">
        <v>135</v>
      </c>
      <c r="P6" s="119" t="s">
        <v>136</v>
      </c>
      <c r="Q6" s="240"/>
    </row>
    <row r="7" spans="1:24" ht="11.1" customHeight="1" x14ac:dyDescent="0.15">
      <c r="A7" s="239"/>
      <c r="B7" s="336" t="s">
        <v>35</v>
      </c>
      <c r="C7" s="337"/>
      <c r="D7" s="113">
        <v>1</v>
      </c>
      <c r="E7" s="241" t="s">
        <v>43</v>
      </c>
      <c r="F7" s="241" t="s">
        <v>44</v>
      </c>
      <c r="G7" s="241" t="s">
        <v>45</v>
      </c>
      <c r="H7" s="140">
        <f>IF(ISBLANK(E7),"",E7+F7)</f>
        <v>146</v>
      </c>
      <c r="J7" s="336" t="s">
        <v>42</v>
      </c>
      <c r="K7" s="337"/>
      <c r="L7" s="113">
        <v>1</v>
      </c>
      <c r="M7" s="241" t="s">
        <v>47</v>
      </c>
      <c r="N7" s="241" t="s">
        <v>48</v>
      </c>
      <c r="O7" s="241" t="s">
        <v>49</v>
      </c>
      <c r="P7" s="140">
        <f>IF(ISBLANK(M7),"",M7+N7)</f>
        <v>103</v>
      </c>
      <c r="Q7" s="240"/>
      <c r="R7" s="227" t="s">
        <v>137</v>
      </c>
      <c r="S7" s="338" t="s">
        <v>4</v>
      </c>
      <c r="T7" s="339"/>
      <c r="V7" s="131" t="s">
        <v>138</v>
      </c>
      <c r="W7" s="242"/>
    </row>
    <row r="8" spans="1:24" ht="11.1" customHeight="1" x14ac:dyDescent="0.15">
      <c r="A8" s="239"/>
      <c r="B8" s="243"/>
      <c r="C8" s="244" t="s">
        <v>139</v>
      </c>
      <c r="D8" s="113">
        <v>2</v>
      </c>
      <c r="E8" s="241" t="s">
        <v>50</v>
      </c>
      <c r="F8" s="241" t="s">
        <v>51</v>
      </c>
      <c r="G8" s="241" t="s">
        <v>52</v>
      </c>
      <c r="H8" s="140">
        <f>IF(ISBLANK(E8),"",E8+F8)</f>
        <v>130</v>
      </c>
      <c r="J8" s="243" t="s">
        <v>46</v>
      </c>
      <c r="K8" s="244" t="s">
        <v>139</v>
      </c>
      <c r="L8" s="113">
        <v>2</v>
      </c>
      <c r="M8" s="241" t="s">
        <v>53</v>
      </c>
      <c r="N8" s="241" t="s">
        <v>54</v>
      </c>
      <c r="O8" s="241" t="s">
        <v>55</v>
      </c>
      <c r="P8" s="140">
        <f>IF(ISBLANK(M8),"",M8+N8)</f>
        <v>100</v>
      </c>
      <c r="Q8" s="240"/>
      <c r="R8" s="136" t="s">
        <v>140</v>
      </c>
      <c r="S8" s="338" t="s">
        <v>24</v>
      </c>
      <c r="T8" s="339"/>
      <c r="V8" s="131" t="s">
        <v>141</v>
      </c>
      <c r="W8" s="242"/>
    </row>
    <row r="9" spans="1:24" ht="11.1" customHeight="1" x14ac:dyDescent="0.15">
      <c r="A9" s="239"/>
      <c r="B9" s="114" t="s">
        <v>142</v>
      </c>
      <c r="C9" s="112"/>
      <c r="D9" s="113">
        <v>3</v>
      </c>
      <c r="E9" s="241" t="s">
        <v>56</v>
      </c>
      <c r="F9" s="241" t="s">
        <v>57</v>
      </c>
      <c r="G9" s="241" t="s">
        <v>52</v>
      </c>
      <c r="H9" s="140">
        <f>IF(ISBLANK(E9),"",E9+F9)</f>
        <v>146</v>
      </c>
      <c r="J9" s="114" t="s">
        <v>142</v>
      </c>
      <c r="K9" s="112"/>
      <c r="L9" s="113">
        <v>3</v>
      </c>
      <c r="M9" s="241" t="s">
        <v>58</v>
      </c>
      <c r="N9" s="241" t="s">
        <v>54</v>
      </c>
      <c r="O9" s="241" t="s">
        <v>49</v>
      </c>
      <c r="P9" s="140">
        <f>IF(ISBLANK(M9),"",M9+N9)</f>
        <v>122</v>
      </c>
      <c r="Q9" s="240"/>
      <c r="R9" s="136" t="s">
        <v>143</v>
      </c>
      <c r="S9" s="338" t="s">
        <v>6</v>
      </c>
      <c r="T9" s="339"/>
      <c r="U9" s="227" t="s">
        <v>144</v>
      </c>
      <c r="V9" s="131" t="s">
        <v>138</v>
      </c>
      <c r="W9" s="242"/>
    </row>
    <row r="10" spans="1:24" ht="11.1" customHeight="1" x14ac:dyDescent="0.15">
      <c r="A10" s="239"/>
      <c r="B10" s="336"/>
      <c r="C10" s="337"/>
      <c r="D10" s="113">
        <v>4</v>
      </c>
      <c r="E10" s="241" t="s">
        <v>58</v>
      </c>
      <c r="F10" s="241" t="s">
        <v>59</v>
      </c>
      <c r="G10" s="241" t="s">
        <v>60</v>
      </c>
      <c r="H10" s="140">
        <f>IF(ISBLANK(E10),"",E10+F10)</f>
        <v>150</v>
      </c>
      <c r="J10" s="336"/>
      <c r="K10" s="337"/>
      <c r="L10" s="113">
        <v>4</v>
      </c>
      <c r="M10" s="241" t="s">
        <v>61</v>
      </c>
      <c r="N10" s="241" t="s">
        <v>62</v>
      </c>
      <c r="O10" s="241" t="s">
        <v>55</v>
      </c>
      <c r="P10" s="140">
        <f>IF(ISBLANK(M10),"",M10+N10)</f>
        <v>96</v>
      </c>
      <c r="Q10" s="240"/>
      <c r="R10" s="131" t="s">
        <v>145</v>
      </c>
      <c r="S10" s="340" t="s">
        <v>13</v>
      </c>
      <c r="T10" s="339"/>
      <c r="U10" s="227" t="s">
        <v>144</v>
      </c>
      <c r="V10" s="131" t="s">
        <v>141</v>
      </c>
      <c r="W10" s="242"/>
    </row>
    <row r="11" spans="1:24" ht="11.1" customHeight="1" x14ac:dyDescent="0.15">
      <c r="A11" s="239"/>
      <c r="B11" s="243"/>
      <c r="C11" s="244" t="s">
        <v>139</v>
      </c>
      <c r="D11" s="245"/>
      <c r="E11" s="139">
        <f>IF(ISBLANK(E7),"",SUM(E7:E10))</f>
        <v>0</v>
      </c>
      <c r="F11" s="139">
        <f>IF(ISBLANK(F7),"",SUM(F7:F10))</f>
        <v>0</v>
      </c>
      <c r="G11" s="139">
        <f>IF(ISBLANK(E7),"",SUM(G7:G10))</f>
        <v>0</v>
      </c>
      <c r="H11" s="140">
        <f>IF(ISBLANK(E7),"",SUM(H7:H10))</f>
        <v>572</v>
      </c>
      <c r="J11" s="243"/>
      <c r="K11" s="244" t="s">
        <v>139</v>
      </c>
      <c r="L11" s="245"/>
      <c r="M11" s="139">
        <f>IF(ISBLANK(M7),"",SUM(M7:M10))</f>
        <v>0</v>
      </c>
      <c r="N11" s="139">
        <f>IF(ISBLANK(N7),"",SUM(N7:N10))</f>
        <v>0</v>
      </c>
      <c r="O11" s="139">
        <f>IF(ISBLANK(M7),"",SUM(O7:O10))</f>
        <v>0</v>
      </c>
      <c r="P11" s="140">
        <f>IF(ISBLANK(M7),"",SUM(P7:P10))</f>
        <v>421</v>
      </c>
      <c r="Q11" s="240"/>
      <c r="R11" s="136" t="s">
        <v>146</v>
      </c>
      <c r="S11" s="341" t="s">
        <v>15</v>
      </c>
      <c r="T11" s="339"/>
      <c r="U11" s="227" t="s">
        <v>147</v>
      </c>
      <c r="V11" s="136" t="s">
        <v>148</v>
      </c>
      <c r="W11" s="242"/>
    </row>
    <row r="12" spans="1:24" ht="11.1" customHeight="1" x14ac:dyDescent="0.15">
      <c r="A12" s="239"/>
      <c r="B12" s="114" t="s">
        <v>149</v>
      </c>
      <c r="C12" s="112"/>
      <c r="D12" s="61"/>
      <c r="E12" s="61"/>
      <c r="F12" s="61"/>
      <c r="G12" s="61"/>
      <c r="H12" s="11"/>
      <c r="J12" s="114" t="s">
        <v>149</v>
      </c>
      <c r="K12" s="112"/>
      <c r="L12" s="61"/>
      <c r="M12" s="61"/>
      <c r="N12" s="61"/>
      <c r="O12" s="61"/>
      <c r="P12" s="11"/>
      <c r="Q12" s="240"/>
      <c r="R12" s="136" t="s">
        <v>150</v>
      </c>
      <c r="S12" s="341" t="s">
        <v>17</v>
      </c>
      <c r="T12" s="339"/>
      <c r="U12" s="227" t="s">
        <v>147</v>
      </c>
      <c r="V12" s="136" t="s">
        <v>151</v>
      </c>
      <c r="W12" s="242"/>
    </row>
    <row r="13" spans="1:24" ht="11.1" customHeight="1" x14ac:dyDescent="0.15">
      <c r="A13" s="239"/>
      <c r="B13" s="336"/>
      <c r="C13" s="337"/>
      <c r="D13" s="246"/>
      <c r="E13" s="246"/>
      <c r="F13" s="246"/>
      <c r="G13" s="246"/>
      <c r="H13" s="7"/>
      <c r="J13" s="336"/>
      <c r="K13" s="337"/>
      <c r="L13" s="246"/>
      <c r="M13" s="246"/>
      <c r="N13" s="246"/>
      <c r="O13" s="246"/>
      <c r="P13" s="7"/>
      <c r="Q13" s="240"/>
    </row>
    <row r="14" spans="1:24" ht="11.1" customHeight="1" x14ac:dyDescent="0.15">
      <c r="A14" s="239"/>
      <c r="B14" s="247"/>
      <c r="C14" s="248"/>
      <c r="D14" s="9"/>
      <c r="E14" s="9"/>
      <c r="F14" s="9"/>
      <c r="G14" s="9"/>
      <c r="H14" s="10"/>
      <c r="J14" s="247"/>
      <c r="K14" s="248"/>
      <c r="L14" s="9"/>
      <c r="M14" s="9"/>
      <c r="N14" s="9"/>
      <c r="O14" s="9"/>
      <c r="P14" s="10"/>
      <c r="Q14" s="240"/>
    </row>
    <row r="15" spans="1:24" ht="4.5" customHeight="1" x14ac:dyDescent="0.15">
      <c r="A15" s="239"/>
      <c r="B15" s="249"/>
      <c r="C15" s="249"/>
      <c r="D15" s="249"/>
      <c r="E15" s="249"/>
      <c r="F15" s="249"/>
      <c r="G15" s="249"/>
      <c r="H15" s="249"/>
      <c r="J15" s="249"/>
      <c r="K15" s="249"/>
      <c r="L15" s="249"/>
      <c r="M15" s="249"/>
      <c r="N15" s="249"/>
      <c r="O15" s="249"/>
      <c r="P15" s="249"/>
      <c r="Q15" s="240"/>
    </row>
    <row r="16" spans="1:24" ht="24" customHeight="1" x14ac:dyDescent="0.15">
      <c r="A16" s="239"/>
      <c r="B16" s="120" t="s">
        <v>125</v>
      </c>
      <c r="C16" s="121"/>
      <c r="D16" s="122" t="s">
        <v>126</v>
      </c>
      <c r="E16" s="122" t="s">
        <v>127</v>
      </c>
      <c r="F16" s="123" t="s">
        <v>128</v>
      </c>
      <c r="G16" s="122" t="s">
        <v>129</v>
      </c>
      <c r="H16" s="124" t="s">
        <v>130</v>
      </c>
      <c r="J16" s="120" t="s">
        <v>125</v>
      </c>
      <c r="K16" s="121"/>
      <c r="L16" s="122" t="s">
        <v>126</v>
      </c>
      <c r="M16" s="122" t="s">
        <v>127</v>
      </c>
      <c r="N16" s="123" t="s">
        <v>128</v>
      </c>
      <c r="O16" s="122" t="s">
        <v>129</v>
      </c>
      <c r="P16" s="124" t="s">
        <v>130</v>
      </c>
      <c r="Q16" s="240"/>
    </row>
    <row r="17" spans="1:22" ht="11.1" customHeight="1" x14ac:dyDescent="0.15">
      <c r="A17" s="239"/>
      <c r="B17" s="115" t="s">
        <v>131</v>
      </c>
      <c r="C17" s="116"/>
      <c r="D17" s="117" t="s">
        <v>132</v>
      </c>
      <c r="E17" s="117" t="s">
        <v>133</v>
      </c>
      <c r="F17" s="118" t="s">
        <v>134</v>
      </c>
      <c r="G17" s="117" t="s">
        <v>135</v>
      </c>
      <c r="H17" s="119" t="s">
        <v>136</v>
      </c>
      <c r="I17" s="215"/>
      <c r="J17" s="115" t="s">
        <v>131</v>
      </c>
      <c r="K17" s="116"/>
      <c r="L17" s="117" t="s">
        <v>132</v>
      </c>
      <c r="M17" s="117" t="s">
        <v>133</v>
      </c>
      <c r="N17" s="118" t="s">
        <v>134</v>
      </c>
      <c r="O17" s="117" t="s">
        <v>135</v>
      </c>
      <c r="P17" s="119" t="s">
        <v>136</v>
      </c>
      <c r="Q17" s="240"/>
    </row>
    <row r="18" spans="1:22" ht="11.1" customHeight="1" x14ac:dyDescent="0.15">
      <c r="A18" s="239"/>
      <c r="B18" s="336" t="s">
        <v>63</v>
      </c>
      <c r="C18" s="337"/>
      <c r="D18" s="113">
        <v>1</v>
      </c>
      <c r="E18" s="241" t="s">
        <v>67</v>
      </c>
      <c r="F18" s="241" t="s">
        <v>68</v>
      </c>
      <c r="G18" s="241" t="s">
        <v>69</v>
      </c>
      <c r="H18" s="140">
        <f>IF(ISBLANK(E18),"",E18+F18)</f>
        <v>110</v>
      </c>
      <c r="J18" s="336" t="s">
        <v>65</v>
      </c>
      <c r="K18" s="337"/>
      <c r="L18" s="113">
        <v>1</v>
      </c>
      <c r="M18" s="241" t="s">
        <v>71</v>
      </c>
      <c r="N18" s="241" t="s">
        <v>72</v>
      </c>
      <c r="O18" s="241" t="s">
        <v>73</v>
      </c>
      <c r="P18" s="140">
        <f>IF(ISBLANK(M18),"",M18+N18)</f>
        <v>127</v>
      </c>
      <c r="Q18" s="240"/>
      <c r="S18" s="342"/>
      <c r="T18" s="343"/>
      <c r="U18" s="242"/>
    </row>
    <row r="19" spans="1:22" ht="11.1" customHeight="1" x14ac:dyDescent="0.15">
      <c r="A19" s="239"/>
      <c r="B19" s="243" t="s">
        <v>66</v>
      </c>
      <c r="C19" s="244" t="s">
        <v>139</v>
      </c>
      <c r="D19" s="113">
        <v>2</v>
      </c>
      <c r="E19" s="241" t="s">
        <v>74</v>
      </c>
      <c r="F19" s="241" t="s">
        <v>75</v>
      </c>
      <c r="G19" s="241" t="s">
        <v>55</v>
      </c>
      <c r="H19" s="140">
        <f>IF(ISBLANK(E19),"",E19+F19)</f>
        <v>108</v>
      </c>
      <c r="I19">
        <v>29</v>
      </c>
      <c r="J19" s="243" t="s">
        <v>70</v>
      </c>
      <c r="K19" s="244" t="s">
        <v>139</v>
      </c>
      <c r="L19" s="113">
        <v>2</v>
      </c>
      <c r="M19" s="241" t="s">
        <v>76</v>
      </c>
      <c r="N19" s="241" t="s">
        <v>48</v>
      </c>
      <c r="O19" s="241" t="s">
        <v>49</v>
      </c>
      <c r="P19" s="140">
        <f>IF(ISBLANK(M19),"",M19+N19)</f>
        <v>115</v>
      </c>
      <c r="Q19" s="240"/>
      <c r="R19" s="18"/>
      <c r="S19" s="208"/>
      <c r="T19" s="31" t="s">
        <v>7</v>
      </c>
      <c r="U19" s="242"/>
    </row>
    <row r="20" spans="1:22" ht="11.1" customHeight="1" x14ac:dyDescent="0.15">
      <c r="A20" s="239"/>
      <c r="B20" s="114" t="s">
        <v>142</v>
      </c>
      <c r="C20" s="112"/>
      <c r="D20" s="113">
        <v>3</v>
      </c>
      <c r="E20" s="241" t="s">
        <v>50</v>
      </c>
      <c r="F20" s="241" t="s">
        <v>77</v>
      </c>
      <c r="G20" s="241" t="s">
        <v>49</v>
      </c>
      <c r="H20" s="140">
        <f>IF(ISBLANK(E20),"",E20+F20)</f>
        <v>138</v>
      </c>
      <c r="J20" s="114" t="s">
        <v>142</v>
      </c>
      <c r="K20" s="112"/>
      <c r="L20" s="113">
        <v>3</v>
      </c>
      <c r="M20" s="241" t="s">
        <v>43</v>
      </c>
      <c r="N20" s="241" t="s">
        <v>78</v>
      </c>
      <c r="O20" s="241" t="s">
        <v>79</v>
      </c>
      <c r="P20" s="140">
        <f>IF(ISBLANK(M20),"",M20+N20)</f>
        <v>136</v>
      </c>
      <c r="Q20" s="240"/>
      <c r="R20" s="18"/>
      <c r="S20" s="208"/>
      <c r="T20" s="31" t="s">
        <v>10</v>
      </c>
      <c r="U20" s="242"/>
    </row>
    <row r="21" spans="1:22" ht="11.1" customHeight="1" x14ac:dyDescent="0.15">
      <c r="A21" s="239"/>
      <c r="B21" s="336"/>
      <c r="C21" s="337"/>
      <c r="D21" s="113">
        <v>4</v>
      </c>
      <c r="E21" s="241" t="s">
        <v>80</v>
      </c>
      <c r="F21" s="241" t="s">
        <v>57</v>
      </c>
      <c r="G21" s="241" t="s">
        <v>49</v>
      </c>
      <c r="H21" s="140">
        <f>IF(ISBLANK(E21),"",E21+F21)</f>
        <v>138</v>
      </c>
      <c r="J21" s="336"/>
      <c r="K21" s="337"/>
      <c r="L21" s="113">
        <v>4</v>
      </c>
      <c r="M21" s="241" t="s">
        <v>81</v>
      </c>
      <c r="N21" s="241" t="s">
        <v>82</v>
      </c>
      <c r="O21" s="241" t="s">
        <v>60</v>
      </c>
      <c r="P21" s="140">
        <f>IF(ISBLANK(M21),"",M21+N21)</f>
        <v>139</v>
      </c>
      <c r="Q21" s="240"/>
      <c r="R21" s="18"/>
      <c r="S21" s="208"/>
      <c r="T21" s="31" t="s">
        <v>18</v>
      </c>
      <c r="U21" s="242"/>
    </row>
    <row r="22" spans="1:22" ht="11.1" customHeight="1" x14ac:dyDescent="0.15">
      <c r="A22" s="239"/>
      <c r="B22" s="243"/>
      <c r="C22" s="244" t="s">
        <v>139</v>
      </c>
      <c r="D22" s="245"/>
      <c r="E22" s="139">
        <f>IF(ISBLANK(E18),"",SUM(E18:E21))</f>
        <v>0</v>
      </c>
      <c r="F22" s="139">
        <f>IF(ISBLANK(F18),"",SUM(F18:F21))</f>
        <v>0</v>
      </c>
      <c r="G22" s="139">
        <f>IF(ISBLANK(E18),"",SUM(G18:G21))</f>
        <v>0</v>
      </c>
      <c r="H22" s="140">
        <f>IF(ISBLANK(E18),"",SUM(H18:H21))</f>
        <v>494</v>
      </c>
      <c r="J22" s="243"/>
      <c r="K22" s="244" t="s">
        <v>139</v>
      </c>
      <c r="L22" s="245"/>
      <c r="M22" s="139">
        <f>IF(ISBLANK(M18),"",SUM(M18:M21))</f>
        <v>0</v>
      </c>
      <c r="N22" s="139">
        <f>IF(ISBLANK(N18),"",SUM(N18:N21))</f>
        <v>0</v>
      </c>
      <c r="O22" s="139">
        <f>IF(ISBLANK(M18),"",SUM(O18:O21))</f>
        <v>0</v>
      </c>
      <c r="P22" s="140">
        <f>IF(ISBLANK(M18),"",SUM(P18:P21))</f>
        <v>517</v>
      </c>
      <c r="Q22" s="240"/>
      <c r="R22" s="30"/>
      <c r="S22" s="31" t="s">
        <v>20</v>
      </c>
      <c r="T22" s="31" t="s">
        <v>21</v>
      </c>
      <c r="U22" s="242"/>
    </row>
    <row r="23" spans="1:22" ht="11.1" customHeight="1" x14ac:dyDescent="0.15">
      <c r="A23" s="239"/>
      <c r="B23" s="114" t="s">
        <v>149</v>
      </c>
      <c r="C23" s="112"/>
      <c r="D23" s="61"/>
      <c r="E23" s="61"/>
      <c r="F23" s="61"/>
      <c r="G23" s="61"/>
      <c r="H23" s="11"/>
      <c r="J23" s="114" t="s">
        <v>149</v>
      </c>
      <c r="K23" s="112"/>
      <c r="L23" s="61"/>
      <c r="M23" s="61"/>
      <c r="N23" s="61"/>
      <c r="O23" s="61"/>
      <c r="P23" s="11"/>
      <c r="Q23" s="240"/>
      <c r="R23" s="30"/>
      <c r="S23" s="31" t="s">
        <v>25</v>
      </c>
      <c r="T23" s="31" t="s">
        <v>21</v>
      </c>
      <c r="U23" s="242"/>
    </row>
    <row r="24" spans="1:22" ht="11.1" customHeight="1" x14ac:dyDescent="0.15">
      <c r="A24" s="239"/>
      <c r="B24" s="336"/>
      <c r="C24" s="337"/>
      <c r="D24" s="246"/>
      <c r="E24" s="246"/>
      <c r="F24" s="246"/>
      <c r="G24" s="246"/>
      <c r="H24" s="7"/>
      <c r="J24" s="336"/>
      <c r="K24" s="337"/>
      <c r="L24" s="246"/>
      <c r="M24" s="246"/>
      <c r="N24" s="246"/>
      <c r="O24" s="246"/>
      <c r="P24" s="7"/>
      <c r="Q24" s="240"/>
    </row>
    <row r="25" spans="1:22" ht="11.1" customHeight="1" x14ac:dyDescent="0.15">
      <c r="A25" s="239"/>
      <c r="B25" s="247"/>
      <c r="C25" s="248"/>
      <c r="D25" s="9"/>
      <c r="E25" s="9"/>
      <c r="F25" s="9"/>
      <c r="G25" s="9"/>
      <c r="H25" s="10"/>
      <c r="J25" s="247"/>
      <c r="K25" s="248"/>
      <c r="L25" s="9"/>
      <c r="M25" s="9"/>
      <c r="N25" s="9"/>
      <c r="O25" s="9"/>
      <c r="P25" s="10"/>
      <c r="Q25" s="240"/>
    </row>
    <row r="26" spans="1:22" ht="4.5" customHeight="1" x14ac:dyDescent="0.15">
      <c r="A26" s="239"/>
      <c r="B26" s="249"/>
      <c r="C26" s="249"/>
      <c r="D26" s="249"/>
      <c r="E26" s="249"/>
      <c r="F26" s="249"/>
      <c r="G26" s="249"/>
      <c r="H26" s="249"/>
      <c r="J26" s="249"/>
      <c r="K26" s="249"/>
      <c r="L26" s="249"/>
      <c r="M26" s="249"/>
      <c r="N26" s="249"/>
      <c r="O26" s="249"/>
      <c r="P26" s="249"/>
      <c r="Q26" s="240"/>
    </row>
    <row r="27" spans="1:22" ht="24" customHeight="1" x14ac:dyDescent="0.15">
      <c r="A27" s="239"/>
      <c r="B27" s="120" t="s">
        <v>125</v>
      </c>
      <c r="C27" s="121"/>
      <c r="D27" s="122" t="s">
        <v>126</v>
      </c>
      <c r="E27" s="122" t="s">
        <v>127</v>
      </c>
      <c r="F27" s="123" t="s">
        <v>128</v>
      </c>
      <c r="G27" s="122" t="s">
        <v>129</v>
      </c>
      <c r="H27" s="124" t="s">
        <v>130</v>
      </c>
      <c r="J27" s="120" t="s">
        <v>125</v>
      </c>
      <c r="K27" s="121"/>
      <c r="L27" s="122" t="s">
        <v>126</v>
      </c>
      <c r="M27" s="122" t="s">
        <v>127</v>
      </c>
      <c r="N27" s="123" t="s">
        <v>128</v>
      </c>
      <c r="O27" s="122" t="s">
        <v>129</v>
      </c>
      <c r="P27" s="124" t="s">
        <v>130</v>
      </c>
      <c r="Q27" s="240"/>
    </row>
    <row r="28" spans="1:22" ht="11.1" customHeight="1" x14ac:dyDescent="0.15">
      <c r="A28" s="239"/>
      <c r="B28" s="115" t="s">
        <v>131</v>
      </c>
      <c r="C28" s="116"/>
      <c r="D28" s="117" t="s">
        <v>132</v>
      </c>
      <c r="E28" s="117" t="s">
        <v>133</v>
      </c>
      <c r="F28" s="118" t="s">
        <v>134</v>
      </c>
      <c r="G28" s="117" t="s">
        <v>135</v>
      </c>
      <c r="H28" s="119" t="s">
        <v>136</v>
      </c>
      <c r="I28" s="215"/>
      <c r="J28" s="115" t="s">
        <v>131</v>
      </c>
      <c r="K28" s="116"/>
      <c r="L28" s="117" t="s">
        <v>132</v>
      </c>
      <c r="M28" s="117" t="s">
        <v>133</v>
      </c>
      <c r="N28" s="118" t="s">
        <v>134</v>
      </c>
      <c r="O28" s="117" t="s">
        <v>135</v>
      </c>
      <c r="P28" s="119" t="s">
        <v>136</v>
      </c>
      <c r="Q28" s="240"/>
    </row>
    <row r="29" spans="1:22" ht="11.1" customHeight="1" x14ac:dyDescent="0.15">
      <c r="A29" s="239"/>
      <c r="B29" s="336" t="s">
        <v>83</v>
      </c>
      <c r="C29" s="337"/>
      <c r="D29" s="113">
        <v>1</v>
      </c>
      <c r="E29" s="250" t="s">
        <v>60</v>
      </c>
      <c r="F29" s="251" t="s">
        <v>60</v>
      </c>
      <c r="G29" s="251" t="s">
        <v>60</v>
      </c>
      <c r="H29" s="140">
        <f>IF(ISBLANK(E29),"",E29+F29)</f>
        <v>0</v>
      </c>
      <c r="J29" s="336" t="s">
        <v>84</v>
      </c>
      <c r="K29" s="337"/>
      <c r="L29" s="113">
        <v>1</v>
      </c>
      <c r="M29" s="250" t="s">
        <v>60</v>
      </c>
      <c r="N29" s="251" t="s">
        <v>60</v>
      </c>
      <c r="O29" s="251" t="s">
        <v>60</v>
      </c>
      <c r="P29" s="140">
        <f>IF(ISBLANK(M29),"",M29+N29)</f>
        <v>0</v>
      </c>
      <c r="Q29" s="240"/>
      <c r="T29" s="131" t="s">
        <v>152</v>
      </c>
      <c r="U29" s="338"/>
      <c r="V29" s="344"/>
    </row>
    <row r="30" spans="1:22" ht="11.1" customHeight="1" x14ac:dyDescent="0.15">
      <c r="A30" s="239"/>
      <c r="B30" s="243" t="s">
        <v>85</v>
      </c>
      <c r="C30" s="244" t="s">
        <v>139</v>
      </c>
      <c r="D30" s="113">
        <v>2</v>
      </c>
      <c r="E30" s="252" t="s">
        <v>60</v>
      </c>
      <c r="F30" s="253" t="s">
        <v>60</v>
      </c>
      <c r="G30" s="253" t="s">
        <v>60</v>
      </c>
      <c r="H30" s="140">
        <f>IF(ISBLANK(E30),"",E30+F30)</f>
        <v>0</v>
      </c>
      <c r="J30" s="243" t="s">
        <v>86</v>
      </c>
      <c r="K30" s="244" t="s">
        <v>139</v>
      </c>
      <c r="L30" s="113">
        <v>2</v>
      </c>
      <c r="M30" s="252" t="s">
        <v>60</v>
      </c>
      <c r="N30" s="253" t="s">
        <v>60</v>
      </c>
      <c r="O30" s="253" t="s">
        <v>60</v>
      </c>
      <c r="P30" s="140">
        <f>IF(ISBLANK(M30),"",M30+N30)</f>
        <v>0</v>
      </c>
      <c r="Q30" s="240"/>
      <c r="T30" s="131" t="s">
        <v>152</v>
      </c>
      <c r="U30" s="338"/>
      <c r="V30" s="344"/>
    </row>
    <row r="31" spans="1:22" ht="11.1" customHeight="1" x14ac:dyDescent="0.15">
      <c r="A31" s="239"/>
      <c r="B31" s="114" t="s">
        <v>142</v>
      </c>
      <c r="C31" s="112"/>
      <c r="D31" s="113">
        <v>3</v>
      </c>
      <c r="E31" s="252" t="s">
        <v>60</v>
      </c>
      <c r="F31" s="253" t="s">
        <v>60</v>
      </c>
      <c r="G31" s="253" t="s">
        <v>60</v>
      </c>
      <c r="H31" s="140">
        <f>IF(ISBLANK(E31),"",E31+F31)</f>
        <v>0</v>
      </c>
      <c r="J31" s="114" t="s">
        <v>142</v>
      </c>
      <c r="K31" s="112"/>
      <c r="L31" s="113">
        <v>3</v>
      </c>
      <c r="M31" s="252" t="s">
        <v>60</v>
      </c>
      <c r="N31" s="253" t="s">
        <v>60</v>
      </c>
      <c r="O31" s="253" t="s">
        <v>60</v>
      </c>
      <c r="P31" s="140">
        <f>IF(ISBLANK(M31),"",M31+N31)</f>
        <v>0</v>
      </c>
      <c r="Q31" s="240"/>
      <c r="T31" s="131" t="s">
        <v>152</v>
      </c>
      <c r="U31" s="338"/>
      <c r="V31" s="344"/>
    </row>
    <row r="32" spans="1:22" ht="11.1" customHeight="1" x14ac:dyDescent="0.15">
      <c r="A32" s="239"/>
      <c r="B32" s="336"/>
      <c r="C32" s="337"/>
      <c r="D32" s="113">
        <v>4</v>
      </c>
      <c r="E32" s="252" t="s">
        <v>60</v>
      </c>
      <c r="F32" s="253" t="s">
        <v>60</v>
      </c>
      <c r="G32" s="253" t="s">
        <v>60</v>
      </c>
      <c r="H32" s="140">
        <f>IF(ISBLANK(E32),"",E32+F32)</f>
        <v>0</v>
      </c>
      <c r="J32" s="336"/>
      <c r="K32" s="337"/>
      <c r="L32" s="113">
        <v>4</v>
      </c>
      <c r="M32" s="252" t="s">
        <v>60</v>
      </c>
      <c r="N32" s="253" t="s">
        <v>60</v>
      </c>
      <c r="O32" s="253" t="s">
        <v>60</v>
      </c>
      <c r="P32" s="140">
        <f>IF(ISBLANK(M32),"",M32+N32)</f>
        <v>0</v>
      </c>
      <c r="Q32" s="240"/>
      <c r="T32" s="131" t="s">
        <v>152</v>
      </c>
      <c r="U32" s="338"/>
      <c r="V32" s="344"/>
    </row>
    <row r="33" spans="1:23" ht="11.1" customHeight="1" x14ac:dyDescent="0.15">
      <c r="A33" s="239"/>
      <c r="B33" s="243"/>
      <c r="C33" s="244" t="s">
        <v>139</v>
      </c>
      <c r="D33" s="245"/>
      <c r="E33" s="139">
        <f>IF(ISBLANK(E29),"",SUM(E29:E32))</f>
        <v>0</v>
      </c>
      <c r="F33" s="139">
        <f>IF(ISBLANK(F29),"",SUM(F29:F32))</f>
        <v>0</v>
      </c>
      <c r="G33" s="139">
        <f>IF(ISBLANK(E29),"",SUM(G29:G32))</f>
        <v>0</v>
      </c>
      <c r="H33" s="140">
        <f>IF(ISBLANK(E29),"",SUM(H29:H32))</f>
        <v>0</v>
      </c>
      <c r="J33" s="243"/>
      <c r="K33" s="244" t="s">
        <v>139</v>
      </c>
      <c r="L33" s="245"/>
      <c r="M33" s="139">
        <f>IF(ISBLANK(M29),"",SUM(M29:M32))</f>
        <v>0</v>
      </c>
      <c r="N33" s="139">
        <f>IF(ISBLANK(N29),"",SUM(N29:N32))</f>
        <v>0</v>
      </c>
      <c r="O33" s="139">
        <f>IF(ISBLANK(M29),"",SUM(O29:O32))</f>
        <v>0</v>
      </c>
      <c r="P33" s="140">
        <f>IF(ISBLANK(M29),"",SUM(P29:P32))</f>
        <v>0</v>
      </c>
      <c r="Q33" s="240"/>
      <c r="T33" s="136" t="s">
        <v>153</v>
      </c>
      <c r="U33" s="338"/>
      <c r="V33" s="344"/>
    </row>
    <row r="34" spans="1:23" ht="11.1" customHeight="1" x14ac:dyDescent="0.15">
      <c r="A34" s="239"/>
      <c r="B34" s="114" t="s">
        <v>149</v>
      </c>
      <c r="C34" s="112"/>
      <c r="D34" s="61"/>
      <c r="E34" s="61"/>
      <c r="F34" s="61"/>
      <c r="G34" s="61"/>
      <c r="H34" s="11"/>
      <c r="J34" s="114" t="s">
        <v>149</v>
      </c>
      <c r="K34" s="112"/>
      <c r="L34" s="61"/>
      <c r="M34" s="61"/>
      <c r="N34" s="61"/>
      <c r="O34" s="61"/>
      <c r="P34" s="11"/>
      <c r="Q34" s="240"/>
    </row>
    <row r="35" spans="1:23" ht="11.1" customHeight="1" x14ac:dyDescent="0.15">
      <c r="A35" s="239"/>
      <c r="B35" s="336"/>
      <c r="C35" s="337"/>
      <c r="D35" s="246"/>
      <c r="E35" s="246"/>
      <c r="F35" s="246"/>
      <c r="G35" s="246"/>
      <c r="H35" s="7"/>
      <c r="J35" s="336"/>
      <c r="K35" s="337"/>
      <c r="L35" s="246"/>
      <c r="M35" s="246"/>
      <c r="N35" s="246"/>
      <c r="O35" s="246"/>
      <c r="P35" s="7"/>
      <c r="Q35" s="240"/>
      <c r="R35" s="136" t="s">
        <v>154</v>
      </c>
      <c r="S35" s="345"/>
      <c r="T35" s="346"/>
      <c r="U35" s="346"/>
      <c r="V35" s="346"/>
      <c r="W35" s="347"/>
    </row>
    <row r="36" spans="1:23" ht="11.1" customHeight="1" x14ac:dyDescent="0.15">
      <c r="A36" s="239"/>
      <c r="B36" s="247"/>
      <c r="C36" s="248"/>
      <c r="D36" s="9"/>
      <c r="E36" s="9"/>
      <c r="F36" s="9"/>
      <c r="G36" s="9"/>
      <c r="H36" s="10"/>
      <c r="J36" s="247"/>
      <c r="K36" s="248"/>
      <c r="L36" s="9"/>
      <c r="M36" s="9"/>
      <c r="N36" s="9"/>
      <c r="O36" s="9"/>
      <c r="P36" s="10"/>
      <c r="Q36" s="240"/>
      <c r="S36" s="348"/>
      <c r="T36" s="349"/>
      <c r="U36" s="349"/>
      <c r="V36" s="349"/>
      <c r="W36" s="350"/>
    </row>
    <row r="37" spans="1:23" ht="4.5" customHeight="1" x14ac:dyDescent="0.15">
      <c r="A37" s="239"/>
      <c r="B37" s="249"/>
      <c r="C37" s="249"/>
      <c r="D37" s="249"/>
      <c r="E37" s="249"/>
      <c r="F37" s="249"/>
      <c r="G37" s="249"/>
      <c r="H37" s="249"/>
      <c r="J37" s="249"/>
      <c r="K37" s="249"/>
      <c r="L37" s="249"/>
      <c r="M37" s="249"/>
      <c r="N37" s="249"/>
      <c r="O37" s="249"/>
      <c r="P37" s="249"/>
      <c r="Q37" s="240"/>
      <c r="S37" s="348"/>
      <c r="T37" s="349"/>
      <c r="U37" s="349"/>
      <c r="V37" s="349"/>
      <c r="W37" s="350"/>
    </row>
    <row r="38" spans="1:23" ht="24" customHeight="1" x14ac:dyDescent="0.15">
      <c r="A38" s="239"/>
      <c r="B38" s="120" t="s">
        <v>125</v>
      </c>
      <c r="C38" s="121"/>
      <c r="D38" s="122" t="s">
        <v>126</v>
      </c>
      <c r="E38" s="122" t="s">
        <v>127</v>
      </c>
      <c r="F38" s="123" t="s">
        <v>128</v>
      </c>
      <c r="G38" s="122" t="s">
        <v>129</v>
      </c>
      <c r="H38" s="124" t="s">
        <v>130</v>
      </c>
      <c r="J38" s="120" t="s">
        <v>125</v>
      </c>
      <c r="K38" s="121"/>
      <c r="L38" s="122" t="s">
        <v>126</v>
      </c>
      <c r="M38" s="122" t="s">
        <v>127</v>
      </c>
      <c r="N38" s="123" t="s">
        <v>128</v>
      </c>
      <c r="O38" s="122" t="s">
        <v>129</v>
      </c>
      <c r="P38" s="124" t="s">
        <v>130</v>
      </c>
      <c r="Q38" s="240"/>
      <c r="S38" s="348"/>
      <c r="T38" s="349"/>
      <c r="U38" s="349"/>
      <c r="V38" s="349"/>
      <c r="W38" s="350"/>
    </row>
    <row r="39" spans="1:23" ht="11.1" customHeight="1" x14ac:dyDescent="0.15">
      <c r="A39" s="239"/>
      <c r="B39" s="115" t="s">
        <v>131</v>
      </c>
      <c r="C39" s="116"/>
      <c r="D39" s="117" t="s">
        <v>132</v>
      </c>
      <c r="E39" s="117" t="s">
        <v>133</v>
      </c>
      <c r="F39" s="118" t="s">
        <v>134</v>
      </c>
      <c r="G39" s="117" t="s">
        <v>135</v>
      </c>
      <c r="H39" s="119" t="s">
        <v>136</v>
      </c>
      <c r="I39" s="215"/>
      <c r="J39" s="115" t="s">
        <v>131</v>
      </c>
      <c r="K39" s="116"/>
      <c r="L39" s="117" t="s">
        <v>132</v>
      </c>
      <c r="M39" s="117" t="s">
        <v>133</v>
      </c>
      <c r="N39" s="118" t="s">
        <v>134</v>
      </c>
      <c r="O39" s="117" t="s">
        <v>135</v>
      </c>
      <c r="P39" s="119" t="s">
        <v>136</v>
      </c>
      <c r="Q39" s="240"/>
      <c r="S39" s="348"/>
      <c r="T39" s="349"/>
      <c r="U39" s="349"/>
      <c r="V39" s="349"/>
      <c r="W39" s="350"/>
    </row>
    <row r="40" spans="1:23" ht="11.1" customHeight="1" x14ac:dyDescent="0.15">
      <c r="A40" s="239"/>
      <c r="B40" s="336" t="s">
        <v>87</v>
      </c>
      <c r="C40" s="337"/>
      <c r="D40" s="113">
        <v>1</v>
      </c>
      <c r="E40" s="250" t="s">
        <v>60</v>
      </c>
      <c r="F40" s="251" t="s">
        <v>60</v>
      </c>
      <c r="G40" s="251" t="s">
        <v>60</v>
      </c>
      <c r="H40" s="140">
        <f>IF(ISBLANK(E40),"",E40+F40)</f>
        <v>0</v>
      </c>
      <c r="J40" s="336" t="s">
        <v>88</v>
      </c>
      <c r="K40" s="337"/>
      <c r="L40" s="113">
        <v>1</v>
      </c>
      <c r="M40" s="250" t="s">
        <v>60</v>
      </c>
      <c r="N40" s="251" t="s">
        <v>60</v>
      </c>
      <c r="O40" s="251" t="s">
        <v>60</v>
      </c>
      <c r="P40" s="140">
        <f>IF(ISBLANK(M40),"",M40+N40)</f>
        <v>0</v>
      </c>
      <c r="Q40" s="240"/>
      <c r="S40" s="348"/>
      <c r="T40" s="349"/>
      <c r="U40" s="349"/>
      <c r="V40" s="349"/>
      <c r="W40" s="350"/>
    </row>
    <row r="41" spans="1:23" ht="11.1" customHeight="1" x14ac:dyDescent="0.15">
      <c r="A41" s="239"/>
      <c r="B41" s="243" t="s">
        <v>89</v>
      </c>
      <c r="C41" s="244" t="s">
        <v>139</v>
      </c>
      <c r="D41" s="113">
        <v>2</v>
      </c>
      <c r="E41" s="252" t="s">
        <v>60</v>
      </c>
      <c r="F41" s="253" t="s">
        <v>60</v>
      </c>
      <c r="G41" s="253" t="s">
        <v>60</v>
      </c>
      <c r="H41" s="140">
        <f>IF(ISBLANK(E41),"",E41+F41)</f>
        <v>0</v>
      </c>
      <c r="J41" s="243" t="s">
        <v>90</v>
      </c>
      <c r="K41" s="244" t="s">
        <v>139</v>
      </c>
      <c r="L41" s="113">
        <v>2</v>
      </c>
      <c r="M41" s="252" t="s">
        <v>60</v>
      </c>
      <c r="N41" s="253" t="s">
        <v>60</v>
      </c>
      <c r="O41" s="253" t="s">
        <v>60</v>
      </c>
      <c r="P41" s="140">
        <f>IF(ISBLANK(M41),"",M41+N41)</f>
        <v>0</v>
      </c>
      <c r="Q41" s="240"/>
      <c r="S41" s="348"/>
      <c r="T41" s="349"/>
      <c r="U41" s="349"/>
      <c r="V41" s="349"/>
      <c r="W41" s="350"/>
    </row>
    <row r="42" spans="1:23" ht="11.1" customHeight="1" x14ac:dyDescent="0.15">
      <c r="A42" s="239"/>
      <c r="B42" s="114" t="s">
        <v>142</v>
      </c>
      <c r="C42" s="112"/>
      <c r="D42" s="113">
        <v>3</v>
      </c>
      <c r="E42" s="252" t="s">
        <v>60</v>
      </c>
      <c r="F42" s="253" t="s">
        <v>60</v>
      </c>
      <c r="G42" s="253" t="s">
        <v>60</v>
      </c>
      <c r="H42" s="140">
        <f>IF(ISBLANK(E42),"",E42+F42)</f>
        <v>0</v>
      </c>
      <c r="J42" s="114" t="s">
        <v>142</v>
      </c>
      <c r="K42" s="112"/>
      <c r="L42" s="113">
        <v>3</v>
      </c>
      <c r="M42" s="252" t="s">
        <v>60</v>
      </c>
      <c r="N42" s="253" t="s">
        <v>60</v>
      </c>
      <c r="O42" s="253" t="s">
        <v>60</v>
      </c>
      <c r="P42" s="140">
        <f>IF(ISBLANK(M42),"",M42+N42)</f>
        <v>0</v>
      </c>
      <c r="Q42" s="240"/>
      <c r="S42" s="351"/>
      <c r="T42" s="352"/>
      <c r="U42" s="352"/>
      <c r="V42" s="352"/>
      <c r="W42" s="353"/>
    </row>
    <row r="43" spans="1:23" ht="11.1" customHeight="1" x14ac:dyDescent="0.15">
      <c r="A43" s="239"/>
      <c r="B43" s="336"/>
      <c r="C43" s="337"/>
      <c r="D43" s="113">
        <v>4</v>
      </c>
      <c r="E43" s="252" t="s">
        <v>60</v>
      </c>
      <c r="F43" s="253" t="s">
        <v>60</v>
      </c>
      <c r="G43" s="253" t="s">
        <v>60</v>
      </c>
      <c r="H43" s="140">
        <f>IF(ISBLANK(E43),"",E43+F43)</f>
        <v>0</v>
      </c>
      <c r="J43" s="336"/>
      <c r="K43" s="337"/>
      <c r="L43" s="113">
        <v>4</v>
      </c>
      <c r="M43" s="252" t="s">
        <v>60</v>
      </c>
      <c r="N43" s="253" t="s">
        <v>60</v>
      </c>
      <c r="O43" s="253" t="s">
        <v>60</v>
      </c>
      <c r="P43" s="140">
        <f>IF(ISBLANK(M43),"",M43+N43)</f>
        <v>0</v>
      </c>
      <c r="Q43" s="240"/>
    </row>
    <row r="44" spans="1:23" ht="11.1" customHeight="1" x14ac:dyDescent="0.15">
      <c r="A44" s="239"/>
      <c r="B44" s="243"/>
      <c r="C44" s="244" t="s">
        <v>139</v>
      </c>
      <c r="D44" s="245"/>
      <c r="E44" s="139">
        <f>IF(ISBLANK(E40),"",SUM(E40:E43))</f>
        <v>0</v>
      </c>
      <c r="F44" s="139">
        <f>IF(ISBLANK(F40),"",SUM(F40:F43))</f>
        <v>0</v>
      </c>
      <c r="G44" s="139">
        <f>IF(ISBLANK(E40),"",SUM(G40:G43))</f>
        <v>0</v>
      </c>
      <c r="H44" s="140">
        <f>IF(ISBLANK(E40),"",SUM(H40:H43))</f>
        <v>0</v>
      </c>
      <c r="J44" s="243"/>
      <c r="K44" s="244" t="s">
        <v>139</v>
      </c>
      <c r="L44" s="245"/>
      <c r="M44" s="139">
        <f>IF(ISBLANK(M40),"",SUM(M40:M43))</f>
        <v>0</v>
      </c>
      <c r="N44" s="139">
        <f>IF(ISBLANK(N40),"",SUM(N40:N43))</f>
        <v>0</v>
      </c>
      <c r="O44" s="139">
        <f>IF(ISBLANK(M40),"",SUM(O40:O43))</f>
        <v>0</v>
      </c>
      <c r="P44" s="140">
        <f>IF(ISBLANK(M40),"",SUM(P40:P43))</f>
        <v>0</v>
      </c>
      <c r="Q44" s="240"/>
    </row>
    <row r="45" spans="1:23" ht="11.1" customHeight="1" x14ac:dyDescent="0.15">
      <c r="A45" s="239"/>
      <c r="B45" s="114" t="s">
        <v>149</v>
      </c>
      <c r="C45" s="192"/>
      <c r="D45" s="59"/>
      <c r="E45" s="254">
        <v>0</v>
      </c>
      <c r="F45" s="254">
        <v>0</v>
      </c>
      <c r="G45" s="254">
        <v>0</v>
      </c>
      <c r="H45" s="193">
        <f>IF(ISBLANK(E45),"",SUM(E45:G45))</f>
        <v>0</v>
      </c>
      <c r="J45" s="114" t="s">
        <v>149</v>
      </c>
      <c r="K45" s="112"/>
      <c r="L45" s="59"/>
      <c r="M45" s="254">
        <v>0</v>
      </c>
      <c r="N45" s="254">
        <v>0</v>
      </c>
      <c r="O45" s="254">
        <v>0</v>
      </c>
      <c r="P45" s="193">
        <f>IF(ISBLANK(M45),"",SUM(M45:O45))</f>
        <v>0</v>
      </c>
      <c r="Q45" s="240"/>
    </row>
    <row r="46" spans="1:23" ht="11.1" customHeight="1" x14ac:dyDescent="0.15">
      <c r="A46" s="239"/>
      <c r="B46" s="336"/>
      <c r="C46" s="337"/>
      <c r="D46" s="59"/>
      <c r="E46" s="254">
        <v>0</v>
      </c>
      <c r="F46" s="254"/>
      <c r="G46" s="254">
        <v>0</v>
      </c>
      <c r="H46" s="194">
        <f>IF(ISBLANK(E46),"",SUM(E46:G46))</f>
        <v>0</v>
      </c>
      <c r="J46" s="336"/>
      <c r="K46" s="337"/>
      <c r="L46" s="59"/>
      <c r="M46" s="254">
        <v>0</v>
      </c>
      <c r="N46" s="254"/>
      <c r="O46" s="254">
        <v>0</v>
      </c>
      <c r="P46" s="194">
        <f>IF(ISBLANK(M46),"",SUM(M46:O46))</f>
        <v>0</v>
      </c>
      <c r="Q46" s="240"/>
    </row>
    <row r="47" spans="1:23" ht="11.1" customHeight="1" x14ac:dyDescent="0.15">
      <c r="A47" s="239"/>
      <c r="B47" s="247"/>
      <c r="C47" s="248"/>
      <c r="D47" s="59"/>
      <c r="E47" s="254">
        <v>0</v>
      </c>
      <c r="F47" s="254"/>
      <c r="G47" s="254">
        <v>0</v>
      </c>
      <c r="H47" s="194">
        <f>IF(ISBLANK(E47),"",SUM(E47:G47))</f>
        <v>0</v>
      </c>
      <c r="J47" s="247"/>
      <c r="K47" s="248"/>
      <c r="L47" s="59"/>
      <c r="M47" s="254">
        <v>0</v>
      </c>
      <c r="N47" s="254"/>
      <c r="O47" s="254">
        <v>0</v>
      </c>
      <c r="P47" s="194">
        <f>IF(ISBLANK(M47),"",SUM(M47:O47))</f>
        <v>0</v>
      </c>
      <c r="Q47" s="240"/>
    </row>
    <row r="48" spans="1:23" ht="11.1" customHeight="1" x14ac:dyDescent="0.15">
      <c r="A48" s="239"/>
      <c r="B48" s="6"/>
      <c r="C48" s="246"/>
      <c r="D48" s="59"/>
      <c r="E48" s="254">
        <v>0</v>
      </c>
      <c r="F48" s="254"/>
      <c r="G48" s="254">
        <v>0</v>
      </c>
      <c r="H48" s="194">
        <f>IF(ISBLANK(E48),"",SUM(E48:G48))</f>
        <v>0</v>
      </c>
      <c r="J48" s="6"/>
      <c r="K48" s="246"/>
      <c r="L48" s="59"/>
      <c r="M48" s="254">
        <v>0</v>
      </c>
      <c r="N48" s="254"/>
      <c r="O48" s="254">
        <v>0</v>
      </c>
      <c r="P48" s="194">
        <f>IF(ISBLANK(M48),"",SUM(M48:O48))</f>
        <v>0</v>
      </c>
      <c r="Q48" s="240"/>
    </row>
    <row r="49" spans="1:17" ht="11.1" customHeight="1" x14ac:dyDescent="0.15">
      <c r="A49" s="239"/>
      <c r="B49" s="8"/>
      <c r="C49" s="9"/>
      <c r="D49" s="9"/>
      <c r="E49" s="195">
        <v>0</v>
      </c>
      <c r="F49" s="195">
        <v>0</v>
      </c>
      <c r="G49" s="195">
        <v>0</v>
      </c>
      <c r="H49" s="196">
        <f>IF(ISBLANK(E48),"",SUM(E48:G48))</f>
        <v>0</v>
      </c>
      <c r="J49" s="8"/>
      <c r="K49" s="9"/>
      <c r="L49" s="9"/>
      <c r="M49" s="195">
        <v>0</v>
      </c>
      <c r="N49" s="195">
        <v>0</v>
      </c>
      <c r="O49" s="195">
        <v>0</v>
      </c>
      <c r="P49" s="196">
        <f>IF(ISBLANK(M48),"",SUM(M48:O48))</f>
        <v>0</v>
      </c>
      <c r="Q49" s="240"/>
    </row>
    <row r="50" spans="1:17" ht="4.5" customHeight="1" x14ac:dyDescent="0.15">
      <c r="A50" s="239"/>
      <c r="B50" s="249"/>
      <c r="C50" s="249"/>
      <c r="D50" s="249"/>
      <c r="E50" s="249"/>
      <c r="F50" s="249"/>
      <c r="G50" s="249"/>
      <c r="H50" s="249"/>
      <c r="J50" s="249"/>
      <c r="K50" s="249"/>
      <c r="L50" s="249"/>
      <c r="M50" s="249"/>
      <c r="N50" s="249"/>
      <c r="O50" s="249"/>
      <c r="P50" s="249"/>
      <c r="Q50" s="240"/>
    </row>
    <row r="51" spans="1:17" ht="24" customHeight="1" x14ac:dyDescent="0.15">
      <c r="A51" s="239"/>
      <c r="B51" s="120" t="s">
        <v>125</v>
      </c>
      <c r="C51" s="121"/>
      <c r="D51" s="122" t="s">
        <v>126</v>
      </c>
      <c r="E51" s="122" t="s">
        <v>127</v>
      </c>
      <c r="F51" s="123" t="s">
        <v>128</v>
      </c>
      <c r="G51" s="122" t="s">
        <v>129</v>
      </c>
      <c r="H51" s="124" t="s">
        <v>130</v>
      </c>
      <c r="J51" s="120" t="s">
        <v>125</v>
      </c>
      <c r="K51" s="121"/>
      <c r="L51" s="122" t="s">
        <v>126</v>
      </c>
      <c r="M51" s="122" t="s">
        <v>127</v>
      </c>
      <c r="N51" s="123" t="s">
        <v>128</v>
      </c>
      <c r="O51" s="122" t="s">
        <v>129</v>
      </c>
      <c r="P51" s="124" t="s">
        <v>130</v>
      </c>
      <c r="Q51" s="240"/>
    </row>
    <row r="52" spans="1:17" ht="11.1" customHeight="1" x14ac:dyDescent="0.15">
      <c r="A52" s="239"/>
      <c r="B52" s="115" t="s">
        <v>131</v>
      </c>
      <c r="C52" s="116"/>
      <c r="D52" s="117" t="s">
        <v>132</v>
      </c>
      <c r="E52" s="117" t="s">
        <v>133</v>
      </c>
      <c r="F52" s="118" t="s">
        <v>134</v>
      </c>
      <c r="G52" s="117" t="s">
        <v>135</v>
      </c>
      <c r="H52" s="119" t="s">
        <v>136</v>
      </c>
      <c r="I52" s="215"/>
      <c r="J52" s="115" t="s">
        <v>131</v>
      </c>
      <c r="K52" s="116"/>
      <c r="L52" s="117" t="s">
        <v>132</v>
      </c>
      <c r="M52" s="117" t="s">
        <v>133</v>
      </c>
      <c r="N52" s="118" t="s">
        <v>134</v>
      </c>
      <c r="O52" s="117" t="s">
        <v>135</v>
      </c>
      <c r="P52" s="119" t="s">
        <v>136</v>
      </c>
      <c r="Q52" s="240"/>
    </row>
    <row r="53" spans="1:17" ht="11.1" customHeight="1" x14ac:dyDescent="0.15">
      <c r="A53" s="239"/>
      <c r="B53" s="336"/>
      <c r="C53" s="337"/>
      <c r="D53" s="113">
        <v>1</v>
      </c>
      <c r="E53" s="250"/>
      <c r="F53" s="251"/>
      <c r="G53" s="251"/>
      <c r="H53" s="140" t="str">
        <f>IF(ISBLANK(E53),"",E53+F53)</f>
        <v/>
      </c>
      <c r="J53" s="336"/>
      <c r="K53" s="337"/>
      <c r="L53" s="113">
        <v>1</v>
      </c>
      <c r="M53" s="250"/>
      <c r="N53" s="251"/>
      <c r="O53" s="251"/>
      <c r="P53" s="140" t="str">
        <f>IF(ISBLANK(M53),"",M53+N53)</f>
        <v/>
      </c>
      <c r="Q53" s="240"/>
    </row>
    <row r="54" spans="1:17" ht="11.1" customHeight="1" x14ac:dyDescent="0.15">
      <c r="A54" s="239"/>
      <c r="B54" s="243"/>
      <c r="C54" s="244" t="s">
        <v>139</v>
      </c>
      <c r="D54" s="113">
        <v>2</v>
      </c>
      <c r="E54" s="252"/>
      <c r="F54" s="253"/>
      <c r="G54" s="253"/>
      <c r="H54" s="140" t="str">
        <f>IF(ISBLANK(E54),"",E54+F54)</f>
        <v/>
      </c>
      <c r="J54" s="243"/>
      <c r="K54" s="244" t="s">
        <v>139</v>
      </c>
      <c r="L54" s="113">
        <v>2</v>
      </c>
      <c r="M54" s="252"/>
      <c r="N54" s="253"/>
      <c r="O54" s="253"/>
      <c r="P54" s="140" t="str">
        <f>IF(ISBLANK(M54),"",M54+N54)</f>
        <v/>
      </c>
      <c r="Q54" s="240"/>
    </row>
    <row r="55" spans="1:17" ht="11.1" customHeight="1" x14ac:dyDescent="0.15">
      <c r="A55" s="239"/>
      <c r="B55" s="114" t="s">
        <v>142</v>
      </c>
      <c r="C55" s="112"/>
      <c r="D55" s="113">
        <v>3</v>
      </c>
      <c r="E55" s="252"/>
      <c r="F55" s="253"/>
      <c r="G55" s="253"/>
      <c r="H55" s="140" t="str">
        <f>IF(ISBLANK(E55),"",E55+F55)</f>
        <v/>
      </c>
      <c r="J55" s="114" t="s">
        <v>142</v>
      </c>
      <c r="K55" s="112"/>
      <c r="L55" s="113">
        <v>3</v>
      </c>
      <c r="M55" s="252"/>
      <c r="N55" s="253"/>
      <c r="O55" s="253"/>
      <c r="P55" s="140" t="str">
        <f>IF(ISBLANK(M55),"",M55+N55)</f>
        <v/>
      </c>
      <c r="Q55" s="240"/>
    </row>
    <row r="56" spans="1:17" ht="11.1" customHeight="1" x14ac:dyDescent="0.15">
      <c r="A56" s="239"/>
      <c r="B56" s="336"/>
      <c r="C56" s="337"/>
      <c r="D56" s="113">
        <v>4</v>
      </c>
      <c r="E56" s="252"/>
      <c r="F56" s="253"/>
      <c r="G56" s="253"/>
      <c r="H56" s="140" t="str">
        <f>IF(ISBLANK(E56),"",E56+F56)</f>
        <v/>
      </c>
      <c r="J56" s="336"/>
      <c r="K56" s="337"/>
      <c r="L56" s="113">
        <v>4</v>
      </c>
      <c r="M56" s="252"/>
      <c r="N56" s="253"/>
      <c r="O56" s="253"/>
      <c r="P56" s="140" t="str">
        <f>IF(ISBLANK(M56),"",M56+N56)</f>
        <v/>
      </c>
      <c r="Q56" s="240"/>
    </row>
    <row r="57" spans="1:17" ht="11.1" customHeight="1" x14ac:dyDescent="0.15">
      <c r="A57" s="239"/>
      <c r="B57" s="243"/>
      <c r="C57" s="244" t="s">
        <v>139</v>
      </c>
      <c r="D57" s="245"/>
      <c r="E57" s="139" t="str">
        <f>IF(ISBLANK(E53),"",SUM(E53:E56))</f>
        <v/>
      </c>
      <c r="F57" s="139" t="str">
        <f>IF(ISBLANK(F53),"",SUM(F53:F56))</f>
        <v/>
      </c>
      <c r="G57" s="139" t="str">
        <f>IF(ISBLANK(E53),"",SUM(G53:G56))</f>
        <v/>
      </c>
      <c r="H57" s="140" t="str">
        <f>IF(ISBLANK(E53),"",SUM(H53:H56))</f>
        <v/>
      </c>
      <c r="J57" s="243"/>
      <c r="K57" s="244" t="s">
        <v>139</v>
      </c>
      <c r="L57" s="245"/>
      <c r="M57" s="139" t="str">
        <f>IF(ISBLANK(M53),"",SUM(M53:M56))</f>
        <v/>
      </c>
      <c r="N57" s="139" t="str">
        <f>IF(ISBLANK(N53),"",SUM(N53:N56))</f>
        <v/>
      </c>
      <c r="O57" s="139" t="str">
        <f>IF(ISBLANK(M53),"",SUM(O53:O56))</f>
        <v/>
      </c>
      <c r="P57" s="140" t="str">
        <f>IF(ISBLANK(M53),"",SUM(P53:P56))</f>
        <v/>
      </c>
      <c r="Q57" s="240"/>
    </row>
    <row r="58" spans="1:17" ht="11.1" customHeight="1" x14ac:dyDescent="0.15">
      <c r="A58" s="239"/>
      <c r="B58" s="114" t="s">
        <v>149</v>
      </c>
      <c r="C58" s="112"/>
      <c r="D58" s="113" t="s">
        <v>155</v>
      </c>
      <c r="E58" s="241"/>
      <c r="F58" s="241"/>
      <c r="G58" s="241"/>
      <c r="H58" s="140" t="str">
        <f>IF(ISBLANK(E58),"",SUM(E58:G58))</f>
        <v/>
      </c>
      <c r="J58" s="114" t="s">
        <v>149</v>
      </c>
      <c r="K58" s="112"/>
      <c r="L58" s="113" t="s">
        <v>155</v>
      </c>
      <c r="M58" s="241"/>
      <c r="N58" s="241"/>
      <c r="O58" s="241"/>
      <c r="P58" s="140" t="str">
        <f>IF(ISBLANK(M58),"",SUM(M58:O58))</f>
        <v/>
      </c>
      <c r="Q58" s="240"/>
    </row>
    <row r="59" spans="1:17" ht="11.1" customHeight="1" x14ac:dyDescent="0.15">
      <c r="A59" s="239"/>
      <c r="B59" s="336"/>
      <c r="C59" s="337"/>
      <c r="D59" s="113" t="s">
        <v>156</v>
      </c>
      <c r="E59" s="241"/>
      <c r="F59" s="241"/>
      <c r="G59" s="241"/>
      <c r="H59" s="140" t="str">
        <f>IF(ISBLANK(E59),"",SUM(E59:G59))</f>
        <v/>
      </c>
      <c r="J59" s="336"/>
      <c r="K59" s="337"/>
      <c r="L59" s="113" t="s">
        <v>156</v>
      </c>
      <c r="M59" s="241"/>
      <c r="N59" s="241"/>
      <c r="O59" s="241"/>
      <c r="P59" s="140" t="str">
        <f>IF(ISBLANK(M59),"",SUM(M59:O59))</f>
        <v/>
      </c>
      <c r="Q59" s="240"/>
    </row>
    <row r="60" spans="1:17" ht="11.1" customHeight="1" x14ac:dyDescent="0.15">
      <c r="A60" s="239"/>
      <c r="B60" s="247"/>
      <c r="C60" s="248"/>
      <c r="D60" s="113" t="s">
        <v>157</v>
      </c>
      <c r="E60" s="241"/>
      <c r="F60" s="241"/>
      <c r="G60" s="241"/>
      <c r="H60" s="140" t="str">
        <f>IF(ISBLANK(E60),"",SUM(E60:G60))</f>
        <v/>
      </c>
      <c r="J60" s="247"/>
      <c r="K60" s="248"/>
      <c r="L60" s="113" t="s">
        <v>157</v>
      </c>
      <c r="M60" s="241"/>
      <c r="N60" s="241"/>
      <c r="O60" s="241"/>
      <c r="P60" s="140" t="str">
        <f>IF(ISBLANK(M60),"",SUM(M60:O60))</f>
        <v/>
      </c>
      <c r="Q60" s="240"/>
    </row>
    <row r="61" spans="1:17" ht="11.1" customHeight="1" x14ac:dyDescent="0.15">
      <c r="A61" s="239"/>
      <c r="B61" s="6"/>
      <c r="C61" s="246"/>
      <c r="D61" s="113" t="s">
        <v>158</v>
      </c>
      <c r="E61" s="241"/>
      <c r="F61" s="241"/>
      <c r="G61" s="241"/>
      <c r="H61" s="140" t="str">
        <f>IF(ISBLANK(E61),"",SUM(E61:G61))</f>
        <v/>
      </c>
      <c r="J61" s="6"/>
      <c r="K61" s="246"/>
      <c r="L61" s="113" t="s">
        <v>158</v>
      </c>
      <c r="M61" s="241"/>
      <c r="N61" s="241"/>
      <c r="O61" s="241"/>
      <c r="P61" s="140" t="str">
        <f>IF(ISBLANK(M61),"",SUM(M61:O61))</f>
        <v/>
      </c>
      <c r="Q61" s="240"/>
    </row>
    <row r="62" spans="1:17" ht="11.1" customHeight="1" x14ac:dyDescent="0.15">
      <c r="A62" s="239"/>
      <c r="B62" s="8"/>
      <c r="C62" s="9"/>
      <c r="D62" s="125" t="s">
        <v>159</v>
      </c>
      <c r="E62" s="255"/>
      <c r="F62" s="255"/>
      <c r="G62" s="255"/>
      <c r="H62" s="141" t="str">
        <f>IF(ISBLANK(E62),"",SUM(E62:G62))</f>
        <v/>
      </c>
      <c r="J62" s="8"/>
      <c r="K62" s="9"/>
      <c r="L62" s="125" t="s">
        <v>159</v>
      </c>
      <c r="M62" s="255"/>
      <c r="N62" s="255"/>
      <c r="O62" s="255"/>
      <c r="P62" s="141" t="str">
        <f>IF(ISBLANK(M62),"",SUM(M62:O62))</f>
        <v/>
      </c>
      <c r="Q62" s="240"/>
    </row>
    <row r="63" spans="1:17" ht="4.5" customHeight="1" x14ac:dyDescent="0.15">
      <c r="A63" s="239"/>
      <c r="B63" s="249"/>
      <c r="C63" s="249"/>
      <c r="D63" s="249"/>
      <c r="E63" s="249"/>
      <c r="F63" s="249"/>
      <c r="G63" s="249"/>
      <c r="H63" s="249"/>
      <c r="J63" s="249"/>
      <c r="K63" s="249"/>
      <c r="L63" s="249"/>
      <c r="M63" s="249"/>
      <c r="N63" s="249"/>
      <c r="O63" s="249"/>
      <c r="P63" s="249"/>
      <c r="Q63" s="240"/>
    </row>
    <row r="64" spans="1:17" ht="24" customHeight="1" x14ac:dyDescent="0.15">
      <c r="A64" s="239"/>
      <c r="B64" s="120" t="s">
        <v>125</v>
      </c>
      <c r="C64" s="121"/>
      <c r="D64" s="122" t="s">
        <v>126</v>
      </c>
      <c r="E64" s="122" t="s">
        <v>127</v>
      </c>
      <c r="F64" s="123" t="s">
        <v>128</v>
      </c>
      <c r="G64" s="122" t="s">
        <v>129</v>
      </c>
      <c r="H64" s="124" t="s">
        <v>130</v>
      </c>
      <c r="J64" s="120" t="s">
        <v>125</v>
      </c>
      <c r="K64" s="121"/>
      <c r="L64" s="122" t="s">
        <v>126</v>
      </c>
      <c r="M64" s="122" t="s">
        <v>127</v>
      </c>
      <c r="N64" s="123" t="s">
        <v>128</v>
      </c>
      <c r="O64" s="122" t="s">
        <v>129</v>
      </c>
      <c r="P64" s="124" t="s">
        <v>130</v>
      </c>
      <c r="Q64" s="240"/>
    </row>
    <row r="65" spans="1:21" ht="11.1" customHeight="1" x14ac:dyDescent="0.15">
      <c r="A65" s="239"/>
      <c r="B65" s="115" t="s">
        <v>131</v>
      </c>
      <c r="C65" s="116"/>
      <c r="D65" s="117" t="s">
        <v>132</v>
      </c>
      <c r="E65" s="117" t="s">
        <v>133</v>
      </c>
      <c r="F65" s="118" t="s">
        <v>134</v>
      </c>
      <c r="G65" s="117" t="s">
        <v>135</v>
      </c>
      <c r="H65" s="119" t="s">
        <v>136</v>
      </c>
      <c r="I65" s="215"/>
      <c r="J65" s="115" t="s">
        <v>131</v>
      </c>
      <c r="K65" s="116"/>
      <c r="L65" s="117" t="s">
        <v>132</v>
      </c>
      <c r="M65" s="117" t="s">
        <v>133</v>
      </c>
      <c r="N65" s="118" t="s">
        <v>134</v>
      </c>
      <c r="O65" s="117" t="s">
        <v>135</v>
      </c>
      <c r="P65" s="119" t="s">
        <v>136</v>
      </c>
      <c r="Q65" s="240"/>
    </row>
    <row r="66" spans="1:21" ht="11.1" customHeight="1" x14ac:dyDescent="0.15">
      <c r="A66" s="239"/>
      <c r="B66" s="336"/>
      <c r="C66" s="337"/>
      <c r="D66" s="113">
        <v>1</v>
      </c>
      <c r="E66" s="250"/>
      <c r="F66" s="251"/>
      <c r="G66" s="251"/>
      <c r="H66" s="140" t="str">
        <f>IF(ISBLANK(E66),"",E66+F66)</f>
        <v/>
      </c>
      <c r="J66" s="336"/>
      <c r="K66" s="337"/>
      <c r="L66" s="113">
        <v>1</v>
      </c>
      <c r="M66" s="250"/>
      <c r="N66" s="251"/>
      <c r="O66" s="251"/>
      <c r="P66" s="140" t="str">
        <f>IF(ISBLANK(M66),"",M66+N66)</f>
        <v/>
      </c>
      <c r="Q66" s="240"/>
    </row>
    <row r="67" spans="1:21" ht="11.1" customHeight="1" x14ac:dyDescent="0.15">
      <c r="A67" s="239"/>
      <c r="B67" s="243"/>
      <c r="C67" s="244" t="s">
        <v>139</v>
      </c>
      <c r="D67" s="113">
        <v>2</v>
      </c>
      <c r="E67" s="252"/>
      <c r="F67" s="253"/>
      <c r="G67" s="253"/>
      <c r="H67" s="140" t="str">
        <f>IF(ISBLANK(E67),"",E67+F67)</f>
        <v/>
      </c>
      <c r="J67" s="243"/>
      <c r="K67" s="244" t="s">
        <v>139</v>
      </c>
      <c r="L67" s="113">
        <v>2</v>
      </c>
      <c r="M67" s="252"/>
      <c r="N67" s="253"/>
      <c r="O67" s="253"/>
      <c r="P67" s="140" t="str">
        <f>IF(ISBLANK(M67),"",M67+N67)</f>
        <v/>
      </c>
      <c r="Q67" s="240"/>
    </row>
    <row r="68" spans="1:21" ht="11.1" customHeight="1" x14ac:dyDescent="0.15">
      <c r="A68" s="239"/>
      <c r="B68" s="114" t="s">
        <v>142</v>
      </c>
      <c r="C68" s="112"/>
      <c r="D68" s="113">
        <v>3</v>
      </c>
      <c r="E68" s="252"/>
      <c r="F68" s="253"/>
      <c r="G68" s="253"/>
      <c r="H68" s="140" t="str">
        <f>IF(ISBLANK(E68),"",E68+F68)</f>
        <v/>
      </c>
      <c r="J68" s="114" t="s">
        <v>142</v>
      </c>
      <c r="K68" s="112"/>
      <c r="L68" s="113">
        <v>3</v>
      </c>
      <c r="M68" s="252"/>
      <c r="N68" s="253"/>
      <c r="O68" s="253"/>
      <c r="P68" s="140" t="str">
        <f>IF(ISBLANK(M68),"",M68+N68)</f>
        <v/>
      </c>
      <c r="Q68" s="240"/>
    </row>
    <row r="69" spans="1:21" ht="11.1" customHeight="1" x14ac:dyDescent="0.15">
      <c r="A69" s="239"/>
      <c r="B69" s="336"/>
      <c r="C69" s="337"/>
      <c r="D69" s="113">
        <v>4</v>
      </c>
      <c r="E69" s="252"/>
      <c r="F69" s="253"/>
      <c r="G69" s="253"/>
      <c r="H69" s="140" t="str">
        <f>IF(ISBLANK(E69),"",E69+F69)</f>
        <v/>
      </c>
      <c r="J69" s="336"/>
      <c r="K69" s="337"/>
      <c r="L69" s="113">
        <v>4</v>
      </c>
      <c r="M69" s="252"/>
      <c r="N69" s="253"/>
      <c r="O69" s="253"/>
      <c r="P69" s="140" t="str">
        <f>IF(ISBLANK(M69),"",M69+N69)</f>
        <v/>
      </c>
      <c r="Q69" s="240"/>
    </row>
    <row r="70" spans="1:21" ht="11.1" customHeight="1" x14ac:dyDescent="0.15">
      <c r="A70" s="239"/>
      <c r="B70" s="243"/>
      <c r="C70" s="244" t="s">
        <v>139</v>
      </c>
      <c r="D70" s="245"/>
      <c r="E70" s="139" t="str">
        <f>IF(ISBLANK(E66),"",SUM(E66:E69))</f>
        <v/>
      </c>
      <c r="F70" s="139" t="str">
        <f>IF(ISBLANK(F66),"",SUM(F66:F69))</f>
        <v/>
      </c>
      <c r="G70" s="139" t="str">
        <f>IF(ISBLANK(E66),"",SUM(G66:G69))</f>
        <v/>
      </c>
      <c r="H70" s="140" t="str">
        <f>IF(ISBLANK(E66),"",SUM(H66:H69))</f>
        <v/>
      </c>
      <c r="J70" s="243"/>
      <c r="K70" s="244" t="s">
        <v>139</v>
      </c>
      <c r="L70" s="245"/>
      <c r="M70" s="139" t="str">
        <f>IF(ISBLANK(M66),"",SUM(M66:M69))</f>
        <v/>
      </c>
      <c r="N70" s="139" t="str">
        <f>IF(ISBLANK(N66),"",SUM(N66:N69))</f>
        <v/>
      </c>
      <c r="O70" s="139" t="str">
        <f>IF(ISBLANK(M66),"",SUM(O66:O69))</f>
        <v/>
      </c>
      <c r="P70" s="140" t="str">
        <f>IF(ISBLANK(M66),"",SUM(P66:P69))</f>
        <v/>
      </c>
      <c r="Q70" s="240"/>
    </row>
    <row r="71" spans="1:21" ht="11.1" customHeight="1" x14ac:dyDescent="0.15">
      <c r="A71" s="239"/>
      <c r="B71" s="114" t="s">
        <v>149</v>
      </c>
      <c r="C71" s="112"/>
      <c r="D71" s="113" t="s">
        <v>155</v>
      </c>
      <c r="E71" s="241"/>
      <c r="F71" s="241"/>
      <c r="G71" s="241"/>
      <c r="H71" s="140" t="str">
        <f>IF(ISBLANK(E71),"",SUM(E71:G71))</f>
        <v/>
      </c>
      <c r="J71" s="114" t="s">
        <v>149</v>
      </c>
      <c r="K71" s="112"/>
      <c r="L71" s="113" t="s">
        <v>155</v>
      </c>
      <c r="M71" s="241"/>
      <c r="N71" s="241"/>
      <c r="O71" s="241"/>
      <c r="P71" s="140" t="str">
        <f>IF(ISBLANK(M71),"",SUM(M71:O71))</f>
        <v/>
      </c>
      <c r="Q71" s="240"/>
    </row>
    <row r="72" spans="1:21" ht="11.1" customHeight="1" x14ac:dyDescent="0.15">
      <c r="A72" s="239"/>
      <c r="B72" s="336"/>
      <c r="C72" s="337"/>
      <c r="D72" s="113" t="s">
        <v>156</v>
      </c>
      <c r="E72" s="241"/>
      <c r="F72" s="241"/>
      <c r="G72" s="241"/>
      <c r="H72" s="140" t="str">
        <f>IF(ISBLANK(E72),"",SUM(E72:G72))</f>
        <v/>
      </c>
      <c r="J72" s="336"/>
      <c r="K72" s="337"/>
      <c r="L72" s="113" t="s">
        <v>156</v>
      </c>
      <c r="M72" s="241"/>
      <c r="N72" s="241"/>
      <c r="O72" s="241"/>
      <c r="P72" s="140" t="str">
        <f>IF(ISBLANK(M72),"",SUM(M72:O72))</f>
        <v/>
      </c>
      <c r="Q72" s="240"/>
    </row>
    <row r="73" spans="1:21" ht="11.1" customHeight="1" x14ac:dyDescent="0.15">
      <c r="A73" s="239"/>
      <c r="B73" s="247"/>
      <c r="C73" s="248"/>
      <c r="D73" s="113" t="s">
        <v>157</v>
      </c>
      <c r="E73" s="241"/>
      <c r="F73" s="241"/>
      <c r="G73" s="241"/>
      <c r="H73" s="140" t="str">
        <f>IF(ISBLANK(E73),"",SUM(E73:G73))</f>
        <v/>
      </c>
      <c r="J73" s="247"/>
      <c r="K73" s="248"/>
      <c r="L73" s="113" t="s">
        <v>157</v>
      </c>
      <c r="M73" s="241"/>
      <c r="N73" s="241"/>
      <c r="O73" s="241"/>
      <c r="P73" s="140" t="str">
        <f>IF(ISBLANK(M73),"",SUM(M73:O73))</f>
        <v/>
      </c>
      <c r="Q73" s="240"/>
    </row>
    <row r="74" spans="1:21" ht="11.1" customHeight="1" x14ac:dyDescent="0.15">
      <c r="A74" s="239"/>
      <c r="B74" s="6"/>
      <c r="C74" s="246"/>
      <c r="D74" s="113" t="s">
        <v>158</v>
      </c>
      <c r="E74" s="241"/>
      <c r="F74" s="241"/>
      <c r="G74" s="241"/>
      <c r="H74" s="140" t="str">
        <f>IF(ISBLANK(E74),"",SUM(E74:G74))</f>
        <v/>
      </c>
      <c r="J74" s="6"/>
      <c r="K74" s="246"/>
      <c r="L74" s="113" t="s">
        <v>158</v>
      </c>
      <c r="M74" s="241"/>
      <c r="N74" s="241"/>
      <c r="O74" s="241"/>
      <c r="P74" s="140" t="str">
        <f>IF(ISBLANK(M74),"",SUM(M74:O74))</f>
        <v/>
      </c>
      <c r="Q74" s="240"/>
    </row>
    <row r="75" spans="1:21" ht="11.1" customHeight="1" x14ac:dyDescent="0.15">
      <c r="A75" s="239"/>
      <c r="B75" s="8"/>
      <c r="C75" s="9"/>
      <c r="D75" s="125" t="s">
        <v>159</v>
      </c>
      <c r="E75" s="255"/>
      <c r="F75" s="255"/>
      <c r="G75" s="255"/>
      <c r="H75" s="141" t="str">
        <f>IF(ISBLANK(E75),"",SUM(E75:G75))</f>
        <v/>
      </c>
      <c r="J75" s="8"/>
      <c r="K75" s="9"/>
      <c r="L75" s="125" t="s">
        <v>159</v>
      </c>
      <c r="M75" s="255"/>
      <c r="N75" s="255"/>
      <c r="O75" s="255"/>
      <c r="P75" s="141" t="str">
        <f>IF(ISBLANK(M75),"",SUM(M75:O75))</f>
        <v/>
      </c>
      <c r="Q75" s="240"/>
    </row>
    <row r="76" spans="1:21" ht="4.5" customHeight="1" x14ac:dyDescent="0.15">
      <c r="A76" s="239"/>
      <c r="B76" s="61"/>
      <c r="C76" s="61"/>
      <c r="D76" s="59"/>
      <c r="E76" s="59"/>
      <c r="F76" s="59"/>
      <c r="G76" s="59"/>
      <c r="H76" s="59"/>
      <c r="I76" s="59"/>
      <c r="J76" s="59"/>
      <c r="K76" s="59"/>
      <c r="L76" s="59"/>
      <c r="M76" s="59"/>
      <c r="N76" s="59"/>
      <c r="O76" s="59"/>
      <c r="P76" s="256"/>
      <c r="Q76" s="240"/>
    </row>
    <row r="77" spans="1:21" ht="11.1" customHeight="1" x14ac:dyDescent="0.15">
      <c r="A77" s="239"/>
      <c r="C77" s="136" t="s">
        <v>160</v>
      </c>
      <c r="D77" s="354"/>
      <c r="E77" s="355"/>
      <c r="F77" s="355"/>
      <c r="G77" s="355"/>
      <c r="H77" s="355"/>
      <c r="I77" s="355"/>
      <c r="J77" s="356"/>
      <c r="Q77" s="240"/>
      <c r="R77" s="214"/>
      <c r="S77" s="214"/>
      <c r="T77" s="214"/>
      <c r="U77" s="59"/>
    </row>
    <row r="78" spans="1:21" ht="11.1" customHeight="1" x14ac:dyDescent="0.15">
      <c r="A78" s="239"/>
      <c r="B78" s="61"/>
      <c r="C78" s="131"/>
      <c r="D78" s="357"/>
      <c r="E78" s="358"/>
      <c r="F78" s="358"/>
      <c r="G78" s="358"/>
      <c r="H78" s="358"/>
      <c r="I78" s="358"/>
      <c r="J78" s="359"/>
      <c r="Q78" s="240"/>
    </row>
    <row r="79" spans="1:21" ht="11.1" customHeight="1" x14ac:dyDescent="0.15">
      <c r="A79" s="239"/>
      <c r="B79" s="61"/>
      <c r="C79" s="131"/>
      <c r="D79" s="357"/>
      <c r="E79" s="358"/>
      <c r="F79" s="358"/>
      <c r="G79" s="358"/>
      <c r="H79" s="358"/>
      <c r="I79" s="358"/>
      <c r="J79" s="359"/>
      <c r="Q79" s="240"/>
    </row>
    <row r="80" spans="1:21" ht="11.1" customHeight="1" x14ac:dyDescent="0.15">
      <c r="A80" s="239"/>
      <c r="B80" s="61"/>
      <c r="C80" s="131"/>
      <c r="D80" s="360"/>
      <c r="E80" s="361"/>
      <c r="F80" s="361"/>
      <c r="G80" s="361"/>
      <c r="H80" s="361"/>
      <c r="I80" s="361"/>
      <c r="J80" s="362"/>
      <c r="Q80" s="240"/>
    </row>
    <row r="81" spans="1:21" ht="12" customHeight="1" x14ac:dyDescent="0.15">
      <c r="A81" s="239"/>
      <c r="C81" s="257"/>
      <c r="D81" s="257"/>
      <c r="E81" s="257"/>
      <c r="F81" s="257"/>
      <c r="G81" s="257"/>
      <c r="I81" s="257"/>
      <c r="Q81" s="130"/>
    </row>
    <row r="82" spans="1:21" ht="12" customHeight="1" x14ac:dyDescent="0.15">
      <c r="A82" s="239"/>
      <c r="Q82" s="240"/>
    </row>
    <row r="83" spans="1:21" s="222" customFormat="1" ht="9.9499999999999993" customHeight="1" x14ac:dyDescent="0.15">
      <c r="A83" s="258"/>
      <c r="B83" s="137" t="s">
        <v>161</v>
      </c>
      <c r="P83" s="131" t="s">
        <v>162</v>
      </c>
      <c r="Q83" s="259"/>
      <c r="T83" s="137"/>
      <c r="U83" s="137"/>
    </row>
    <row r="84" spans="1:21" ht="6" customHeight="1" thickBot="1" x14ac:dyDescent="0.2">
      <c r="A84" s="260"/>
      <c r="B84" s="261"/>
      <c r="C84" s="261"/>
      <c r="D84" s="261"/>
      <c r="E84" s="262"/>
      <c r="F84" s="262"/>
      <c r="G84" s="262"/>
      <c r="H84" s="262"/>
      <c r="I84" s="261"/>
      <c r="J84" s="261"/>
      <c r="K84" s="261"/>
      <c r="L84" s="261"/>
      <c r="M84" s="262"/>
      <c r="N84" s="262"/>
      <c r="O84" s="262"/>
      <c r="P84" s="262"/>
      <c r="Q84" s="263"/>
    </row>
  </sheetData>
  <sheetProtection algorithmName="SHA-512" hashValue="xKsx0kIvAoIs8Y2WBUURraCfiWwt2bskICtZ/zyPAMCEhvyRq6cc8vsUOWewwvxgS0NsYCkAGpWJipKixs1cwg==" saltValue="8RdGYoXG8cOdBWcQmo/PgQ==" spinCount="100000" sheet="1"/>
  <mergeCells count="52">
    <mergeCell ref="B69:C69"/>
    <mergeCell ref="J69:K69"/>
    <mergeCell ref="B72:C72"/>
    <mergeCell ref="J72:K72"/>
    <mergeCell ref="D77:J80"/>
    <mergeCell ref="B56:C56"/>
    <mergeCell ref="J56:K56"/>
    <mergeCell ref="B59:C59"/>
    <mergeCell ref="J59:K59"/>
    <mergeCell ref="B66:C66"/>
    <mergeCell ref="J66:K66"/>
    <mergeCell ref="B43:C43"/>
    <mergeCell ref="J43:K43"/>
    <mergeCell ref="B46:C46"/>
    <mergeCell ref="J46:K46"/>
    <mergeCell ref="B53:C53"/>
    <mergeCell ref="J53:K53"/>
    <mergeCell ref="U33:V33"/>
    <mergeCell ref="B35:C35"/>
    <mergeCell ref="J35:K35"/>
    <mergeCell ref="S35:W42"/>
    <mergeCell ref="B40:C40"/>
    <mergeCell ref="J40:K40"/>
    <mergeCell ref="U29:V29"/>
    <mergeCell ref="U30:V30"/>
    <mergeCell ref="U31:V31"/>
    <mergeCell ref="B32:C32"/>
    <mergeCell ref="J32:K32"/>
    <mergeCell ref="U32:V32"/>
    <mergeCell ref="B21:C21"/>
    <mergeCell ref="J21:K21"/>
    <mergeCell ref="B24:C24"/>
    <mergeCell ref="J24:K24"/>
    <mergeCell ref="B29:C29"/>
    <mergeCell ref="J29:K29"/>
    <mergeCell ref="S11:T11"/>
    <mergeCell ref="S12:T12"/>
    <mergeCell ref="B13:C13"/>
    <mergeCell ref="J13:K13"/>
    <mergeCell ref="B18:C18"/>
    <mergeCell ref="J18:K18"/>
    <mergeCell ref="S18:T18"/>
    <mergeCell ref="S8:T8"/>
    <mergeCell ref="S9:T9"/>
    <mergeCell ref="B10:C10"/>
    <mergeCell ref="J10:K10"/>
    <mergeCell ref="S10:T10"/>
    <mergeCell ref="B4:F4"/>
    <mergeCell ref="J4:N4"/>
    <mergeCell ref="B7:C7"/>
    <mergeCell ref="J7:K7"/>
    <mergeCell ref="S7:T7"/>
  </mergeCells>
  <phoneticPr fontId="3" type="noConversion"/>
  <pageMargins left="0.39370078740157483" right="0" top="0.59055118110236227" bottom="0.59055118110236227" header="0.23622047244094491" footer="0.27559055118110237"/>
  <pageSetup paperSize="9" scale="85"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G29"/>
  <sheetViews>
    <sheetView showGridLines="0" showRowColHeaders="0" zoomScale="188" zoomScaleNormal="188" workbookViewId="0"/>
  </sheetViews>
  <sheetFormatPr defaultColWidth="11.38671875" defaultRowHeight="12.75" x14ac:dyDescent="0.15"/>
  <cols>
    <col min="1" max="1" width="4.1953125" customWidth="1"/>
    <col min="2" max="2" width="3.89453125" customWidth="1"/>
    <col min="3" max="3" width="11.38671875" customWidth="1"/>
  </cols>
  <sheetData>
    <row r="1" spans="1:7" s="173" customFormat="1" ht="15.95" customHeight="1" x14ac:dyDescent="0.15">
      <c r="B1" s="173" t="s">
        <v>163</v>
      </c>
      <c r="C1" s="172"/>
      <c r="G1" s="174" t="s">
        <v>164</v>
      </c>
    </row>
    <row r="2" spans="1:7" s="69" customFormat="1" ht="11.1" customHeight="1" x14ac:dyDescent="0.1"/>
    <row r="3" spans="1:7" s="69" customFormat="1" ht="11.1" customHeight="1" x14ac:dyDescent="0.1"/>
    <row r="4" spans="1:7" s="69" customFormat="1" ht="11.1" customHeight="1" x14ac:dyDescent="0.1">
      <c r="A4" s="69" t="s">
        <v>165</v>
      </c>
      <c r="B4" s="69" t="s">
        <v>166</v>
      </c>
    </row>
    <row r="5" spans="1:7" s="69" customFormat="1" ht="11.1" customHeight="1" x14ac:dyDescent="0.1">
      <c r="B5" s="70" t="s">
        <v>167</v>
      </c>
    </row>
    <row r="6" spans="1:7" s="69" customFormat="1" ht="11.1" customHeight="1" x14ac:dyDescent="0.1"/>
    <row r="7" spans="1:7" s="69" customFormat="1" ht="11.1" customHeight="1" x14ac:dyDescent="0.1">
      <c r="A7" s="69" t="s">
        <v>168</v>
      </c>
      <c r="B7" s="69" t="s">
        <v>169</v>
      </c>
    </row>
    <row r="8" spans="1:7" s="69" customFormat="1" ht="11.1" customHeight="1" x14ac:dyDescent="0.1">
      <c r="B8" s="70" t="s">
        <v>170</v>
      </c>
    </row>
    <row r="9" spans="1:7" s="69" customFormat="1" ht="11.1" customHeight="1" x14ac:dyDescent="0.1"/>
    <row r="10" spans="1:7" s="69" customFormat="1" ht="11.1" customHeight="1" x14ac:dyDescent="0.1">
      <c r="A10" s="69" t="s">
        <v>171</v>
      </c>
      <c r="B10" s="69" t="s">
        <v>172</v>
      </c>
    </row>
    <row r="11" spans="1:7" s="69" customFormat="1" ht="11.1" customHeight="1" x14ac:dyDescent="0.1">
      <c r="B11" s="70" t="s">
        <v>173</v>
      </c>
    </row>
    <row r="12" spans="1:7" s="69" customFormat="1" ht="11.1" customHeight="1" x14ac:dyDescent="0.1"/>
    <row r="13" spans="1:7" s="69" customFormat="1" ht="11.1" customHeight="1" x14ac:dyDescent="0.1">
      <c r="A13" s="69" t="s">
        <v>174</v>
      </c>
      <c r="B13" s="69" t="s">
        <v>175</v>
      </c>
    </row>
    <row r="14" spans="1:7" s="69" customFormat="1" ht="11.1" customHeight="1" x14ac:dyDescent="0.1">
      <c r="B14" s="70" t="s">
        <v>176</v>
      </c>
    </row>
    <row r="15" spans="1:7" s="69" customFormat="1" ht="11.1" customHeight="1" x14ac:dyDescent="0.1"/>
    <row r="16" spans="1:7" s="69" customFormat="1" ht="11.1" customHeight="1" x14ac:dyDescent="0.1">
      <c r="A16" s="69" t="s">
        <v>177</v>
      </c>
      <c r="B16" s="69" t="s">
        <v>178</v>
      </c>
    </row>
    <row r="17" spans="1:2" s="69" customFormat="1" ht="11.1" customHeight="1" x14ac:dyDescent="0.1">
      <c r="B17" s="70" t="s">
        <v>179</v>
      </c>
    </row>
    <row r="18" spans="1:2" s="69" customFormat="1" ht="11.1" customHeight="1" x14ac:dyDescent="0.1"/>
    <row r="19" spans="1:2" s="69" customFormat="1" ht="11.1" customHeight="1" x14ac:dyDescent="0.1">
      <c r="A19" s="69" t="s">
        <v>180</v>
      </c>
      <c r="B19" s="69" t="s">
        <v>181</v>
      </c>
    </row>
    <row r="20" spans="1:2" s="69" customFormat="1" ht="12" x14ac:dyDescent="0.1">
      <c r="B20" s="70" t="s">
        <v>182</v>
      </c>
    </row>
    <row r="21" spans="1:2" s="69" customFormat="1" ht="11.1" customHeight="1" x14ac:dyDescent="0.1"/>
    <row r="22" spans="1:2" s="69" customFormat="1" ht="11.1" customHeight="1" x14ac:dyDescent="0.1">
      <c r="A22" s="69" t="s">
        <v>183</v>
      </c>
      <c r="B22" s="69" t="s">
        <v>184</v>
      </c>
    </row>
    <row r="23" spans="1:2" s="69" customFormat="1" ht="11.1" customHeight="1" x14ac:dyDescent="0.1">
      <c r="B23" s="70" t="s">
        <v>185</v>
      </c>
    </row>
    <row r="24" spans="1:2" s="69" customFormat="1" ht="11.1" customHeight="1" x14ac:dyDescent="0.1"/>
    <row r="25" spans="1:2" s="69" customFormat="1" ht="11.1" customHeight="1" x14ac:dyDescent="0.1">
      <c r="A25" s="69" t="s">
        <v>186</v>
      </c>
      <c r="B25" s="69" t="s">
        <v>187</v>
      </c>
    </row>
    <row r="26" spans="1:2" s="69" customFormat="1" ht="11.1" customHeight="1" x14ac:dyDescent="0.1">
      <c r="B26" s="70" t="s">
        <v>188</v>
      </c>
    </row>
    <row r="27" spans="1:2" s="69" customFormat="1" ht="11.1" customHeight="1" x14ac:dyDescent="0.1"/>
    <row r="28" spans="1:2" s="69" customFormat="1" ht="11.1" customHeight="1" x14ac:dyDescent="0.1">
      <c r="A28" s="69" t="s">
        <v>189</v>
      </c>
      <c r="B28" s="69" t="s">
        <v>190</v>
      </c>
    </row>
    <row r="29" spans="1:2" s="69" customFormat="1" ht="11.1" customHeight="1" x14ac:dyDescent="0.1">
      <c r="B29" s="70" t="s">
        <v>191</v>
      </c>
    </row>
  </sheetData>
  <sheetProtection password="CE88" sheet="1" objects="1"/>
  <pageMargins left="0.39" right="0.28999999999999998"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dimension ref="A1:AI223"/>
  <sheetViews>
    <sheetView showGridLines="0" zoomScale="170" workbookViewId="0">
      <selection activeCell="AI216" sqref="AI216"/>
    </sheetView>
  </sheetViews>
  <sheetFormatPr defaultColWidth="4.79296875" defaultRowHeight="12.75" x14ac:dyDescent="0.15"/>
  <cols>
    <col min="1" max="1" width="5.83984375" style="62" customWidth="1"/>
    <col min="2" max="9" width="4.79296875" style="62" customWidth="1"/>
    <col min="10" max="14" width="3.89453125" style="62" customWidth="1"/>
    <col min="15" max="16" width="4.1953125" style="62" customWidth="1"/>
    <col min="17" max="17" width="1.796875" style="62" customWidth="1"/>
    <col min="18" max="18" width="6.890625" style="62" customWidth="1"/>
    <col min="19" max="23" width="3.89453125" style="62" customWidth="1"/>
    <col min="24" max="24" width="4.79296875" style="62" customWidth="1"/>
    <col min="25" max="25" width="3.59375" style="62" customWidth="1"/>
    <col min="26" max="26" width="4.79296875" style="62" customWidth="1"/>
    <col min="27" max="27" width="4.79296875" style="182" customWidth="1"/>
    <col min="28" max="34" width="4.79296875" style="62" customWidth="1"/>
    <col min="35" max="35" width="4.79296875" customWidth="1"/>
    <col min="36" max="36" width="4.79296875" style="62" customWidth="1"/>
    <col min="37" max="16384" width="4.79296875" style="62"/>
  </cols>
  <sheetData>
    <row r="1" spans="1:34" ht="14.25" customHeight="1" x14ac:dyDescent="0.3">
      <c r="B1" s="63" t="str">
        <f>$Y$1</f>
        <v>Bahnennachweis</v>
      </c>
      <c r="C1" s="64"/>
      <c r="D1" s="64"/>
      <c r="E1" s="64"/>
      <c r="F1" s="64"/>
      <c r="G1" s="64"/>
      <c r="H1" s="64"/>
      <c r="I1" s="64"/>
      <c r="J1" s="64"/>
      <c r="K1" s="64"/>
      <c r="L1" s="64"/>
      <c r="M1" s="65" t="str">
        <f>$AH$1</f>
        <v>lane detection</v>
      </c>
      <c r="N1" s="64"/>
      <c r="O1" s="64"/>
      <c r="P1" s="64"/>
      <c r="Q1" s="64"/>
      <c r="R1" s="64"/>
      <c r="S1" s="64"/>
      <c r="T1" s="64"/>
      <c r="U1" s="64"/>
      <c r="V1" s="64"/>
      <c r="Y1" t="s">
        <v>192</v>
      </c>
      <c r="Z1" s="66"/>
      <c r="AA1" s="175"/>
      <c r="AB1" s="66"/>
      <c r="AC1" s="66"/>
      <c r="AH1" s="67" t="s">
        <v>193</v>
      </c>
    </row>
    <row r="2" spans="1:34" s="2" customFormat="1" ht="9.9499999999999993" customHeight="1" x14ac:dyDescent="0.15">
      <c r="A2" s="68"/>
      <c r="B2" s="68"/>
      <c r="C2" s="68"/>
      <c r="D2" s="68"/>
      <c r="E2" s="68"/>
      <c r="F2" s="68"/>
      <c r="G2" s="68"/>
      <c r="H2" s="68"/>
      <c r="I2" s="68"/>
      <c r="J2" s="68"/>
      <c r="K2" s="68"/>
      <c r="L2" s="68"/>
      <c r="M2" s="68"/>
      <c r="N2" s="68"/>
      <c r="O2" s="68"/>
      <c r="P2" s="68"/>
      <c r="Q2" s="68"/>
      <c r="R2" s="68"/>
      <c r="S2" s="68"/>
      <c r="T2" s="68"/>
      <c r="U2" s="68"/>
      <c r="V2" s="68"/>
      <c r="Y2" s="69"/>
      <c r="Z2" s="69"/>
      <c r="AA2" s="176"/>
      <c r="AB2" s="69"/>
      <c r="AC2" s="69"/>
      <c r="AH2" s="70"/>
    </row>
    <row r="3" spans="1:34" s="2" customFormat="1" ht="9.9499999999999993" customHeight="1" x14ac:dyDescent="0.15">
      <c r="B3" s="68"/>
      <c r="C3" s="71" t="s">
        <v>194</v>
      </c>
      <c r="D3" s="380"/>
      <c r="E3" s="381"/>
      <c r="G3" s="71" t="s">
        <v>195</v>
      </c>
      <c r="H3" s="384"/>
      <c r="I3" s="385"/>
      <c r="K3" s="71" t="s">
        <v>196</v>
      </c>
      <c r="L3" s="380" t="str">
        <f>IF(ISBLANK(H3),"",VLOOKUP(H3,#REF!,6,0))</f>
        <v/>
      </c>
      <c r="M3" s="381"/>
      <c r="O3" s="68"/>
      <c r="P3" s="68"/>
      <c r="Q3" s="71" t="s">
        <v>197</v>
      </c>
      <c r="R3" s="384"/>
      <c r="S3" s="385"/>
      <c r="U3" s="68"/>
      <c r="V3" s="71" t="s">
        <v>198</v>
      </c>
      <c r="W3" s="388" t="s">
        <v>199</v>
      </c>
      <c r="Y3" s="390" t="s">
        <v>200</v>
      </c>
      <c r="Z3" s="390"/>
      <c r="AA3" s="390"/>
      <c r="AB3" s="390"/>
      <c r="AC3" s="363"/>
      <c r="AD3" s="69"/>
      <c r="AE3" s="69" t="s">
        <v>201</v>
      </c>
      <c r="AH3" s="70"/>
    </row>
    <row r="4" spans="1:34" s="2" customFormat="1" ht="9.9499999999999993" customHeight="1" x14ac:dyDescent="0.15">
      <c r="B4" s="68"/>
      <c r="C4" s="5" t="s">
        <v>202</v>
      </c>
      <c r="D4" s="382"/>
      <c r="E4" s="383"/>
      <c r="G4" s="5" t="s">
        <v>195</v>
      </c>
      <c r="H4" s="386"/>
      <c r="I4" s="387"/>
      <c r="K4" s="5" t="s">
        <v>203</v>
      </c>
      <c r="L4" s="382"/>
      <c r="M4" s="383"/>
      <c r="O4" s="68"/>
      <c r="P4" s="68"/>
      <c r="Q4" s="5" t="s">
        <v>204</v>
      </c>
      <c r="R4" s="386"/>
      <c r="S4" s="387"/>
      <c r="U4" s="68"/>
      <c r="V4" s="5" t="s">
        <v>205</v>
      </c>
      <c r="W4" s="389"/>
      <c r="Y4" s="390"/>
      <c r="Z4" s="390"/>
      <c r="AA4" s="390"/>
      <c r="AB4" s="390"/>
      <c r="AC4" s="363"/>
      <c r="AE4" s="67" t="s">
        <v>206</v>
      </c>
      <c r="AH4" s="70"/>
    </row>
    <row r="5" spans="1:34" s="2" customFormat="1" ht="9.9499999999999993" customHeight="1" x14ac:dyDescent="0.15">
      <c r="A5" s="68"/>
      <c r="B5" s="68"/>
      <c r="C5" s="68"/>
      <c r="D5" s="68"/>
      <c r="E5" s="68"/>
      <c r="F5" s="68"/>
      <c r="G5" s="68"/>
      <c r="H5" s="68"/>
      <c r="I5" s="68"/>
      <c r="J5" s="68"/>
      <c r="K5" s="68"/>
      <c r="L5" s="68"/>
      <c r="M5" s="68"/>
      <c r="N5" s="68"/>
      <c r="O5" s="68"/>
      <c r="P5" s="68"/>
      <c r="Q5" s="68"/>
      <c r="R5" s="68"/>
      <c r="S5" s="68"/>
      <c r="T5" s="68"/>
      <c r="U5" s="68"/>
      <c r="V5" s="68"/>
      <c r="Y5" s="390"/>
      <c r="Z5" s="390"/>
      <c r="AA5" s="390"/>
      <c r="AB5" s="390"/>
      <c r="AC5" s="363"/>
    </row>
    <row r="6" spans="1:34" s="2" customFormat="1" ht="9.9499999999999993" customHeight="1" x14ac:dyDescent="0.15">
      <c r="A6" s="4" t="s">
        <v>207</v>
      </c>
      <c r="B6" s="364" t="str">
        <f>IF(ISNUMBER(H3),IF(VLOOKUP(H3,#REF!,2,0)="w","X",""),"")</f>
        <v/>
      </c>
      <c r="C6" s="4" t="s">
        <v>208</v>
      </c>
      <c r="D6" s="364" t="str">
        <f>IF(ISNUMBER(H3),IF(VLOOKUP(H3,#REF!,2,0)="m","X",""),"")</f>
        <v/>
      </c>
      <c r="G6" s="4" t="s">
        <v>209</v>
      </c>
      <c r="H6" s="366" t="str">
        <f>IF(ISNUMBER(H3),VLOOKUP(H3,#REF!,3,0),"")</f>
        <v/>
      </c>
      <c r="I6" s="367"/>
      <c r="J6" s="367"/>
      <c r="K6" s="367"/>
      <c r="L6" s="367"/>
      <c r="M6" s="367"/>
      <c r="N6" s="367"/>
      <c r="O6" s="367"/>
      <c r="P6" s="368"/>
      <c r="R6" s="4" t="s">
        <v>210</v>
      </c>
      <c r="S6" s="372" t="str">
        <f>IF(ISNUMBER(H3),VLOOKUP(H3,#REF!,9,0),"")</f>
        <v/>
      </c>
      <c r="T6" s="373"/>
      <c r="U6" s="373"/>
      <c r="V6" s="373"/>
      <c r="W6" s="374"/>
      <c r="AA6" s="178"/>
    </row>
    <row r="7" spans="1:34" s="2" customFormat="1" ht="9.9499999999999993" customHeight="1" x14ac:dyDescent="0.15">
      <c r="A7" s="5" t="s">
        <v>211</v>
      </c>
      <c r="B7" s="365"/>
      <c r="C7" s="5" t="s">
        <v>212</v>
      </c>
      <c r="D7" s="365"/>
      <c r="G7" s="5" t="s">
        <v>213</v>
      </c>
      <c r="H7" s="369"/>
      <c r="I7" s="370"/>
      <c r="J7" s="370"/>
      <c r="K7" s="370"/>
      <c r="L7" s="370"/>
      <c r="M7" s="370"/>
      <c r="N7" s="370"/>
      <c r="O7" s="370"/>
      <c r="P7" s="371"/>
      <c r="R7" s="5" t="s">
        <v>214</v>
      </c>
      <c r="S7" s="375"/>
      <c r="T7" s="376"/>
      <c r="U7" s="376"/>
      <c r="V7" s="376"/>
      <c r="W7" s="377"/>
      <c r="AA7" s="178"/>
    </row>
    <row r="8" spans="1:34" s="2" customFormat="1" ht="9.9499999999999993" customHeight="1" x14ac:dyDescent="0.15">
      <c r="A8" s="68"/>
      <c r="B8" s="68"/>
      <c r="C8" s="68"/>
      <c r="D8" s="68"/>
      <c r="E8" s="68"/>
      <c r="F8" s="68"/>
      <c r="G8" s="68"/>
      <c r="H8" s="68"/>
      <c r="I8" s="68"/>
      <c r="J8" s="68"/>
      <c r="K8" s="68"/>
      <c r="L8" s="68"/>
      <c r="M8" s="68"/>
      <c r="N8" s="68"/>
      <c r="O8" s="68"/>
      <c r="P8" s="68"/>
      <c r="Q8" s="68"/>
      <c r="R8" s="72"/>
      <c r="S8" s="72"/>
      <c r="T8" s="68"/>
      <c r="U8" s="68"/>
      <c r="V8" s="68"/>
      <c r="AA8" s="177"/>
    </row>
    <row r="9" spans="1:34" s="2" customFormat="1" ht="9.9499999999999993" customHeight="1" x14ac:dyDescent="0.15">
      <c r="A9" s="73" t="s">
        <v>132</v>
      </c>
      <c r="B9" s="74" t="s">
        <v>215</v>
      </c>
      <c r="C9" s="75"/>
      <c r="D9" s="75"/>
      <c r="E9" s="75"/>
      <c r="F9" s="75"/>
      <c r="G9" s="75"/>
      <c r="H9" s="75"/>
      <c r="I9" s="75"/>
      <c r="J9" s="74" t="s">
        <v>216</v>
      </c>
      <c r="K9" s="75"/>
      <c r="L9" s="75"/>
      <c r="M9" s="75"/>
      <c r="N9" s="76"/>
      <c r="O9" s="74" t="s">
        <v>217</v>
      </c>
      <c r="P9" s="77"/>
      <c r="Q9" s="3"/>
      <c r="R9" s="3"/>
      <c r="S9" s="3"/>
      <c r="T9" s="3"/>
      <c r="U9" s="3"/>
      <c r="V9" s="3"/>
      <c r="W9" s="78"/>
      <c r="AA9" s="177"/>
    </row>
    <row r="10" spans="1:34" s="2" customFormat="1" ht="9.9499999999999993" customHeight="1" x14ac:dyDescent="0.15">
      <c r="A10" s="79" t="s">
        <v>126</v>
      </c>
      <c r="B10" s="80" t="s">
        <v>218</v>
      </c>
      <c r="C10" s="81"/>
      <c r="D10" s="81"/>
      <c r="E10" s="81"/>
      <c r="F10" s="81"/>
      <c r="G10" s="81"/>
      <c r="H10" s="81"/>
      <c r="I10" s="81"/>
      <c r="J10" s="80" t="s">
        <v>219</v>
      </c>
      <c r="K10" s="81"/>
      <c r="L10" s="81"/>
      <c r="M10" s="81"/>
      <c r="N10" s="82"/>
      <c r="O10" s="80" t="s">
        <v>220</v>
      </c>
      <c r="P10" s="83"/>
      <c r="Q10" s="3"/>
      <c r="R10" s="3"/>
      <c r="S10" s="3"/>
      <c r="T10" s="3"/>
      <c r="U10" s="3"/>
      <c r="V10" s="3"/>
      <c r="W10" s="78"/>
      <c r="Y10" s="69"/>
      <c r="Z10" s="69"/>
      <c r="AA10" s="177"/>
    </row>
    <row r="11" spans="1:34" s="90" customFormat="1" ht="9.9499999999999993" customHeight="1" x14ac:dyDescent="0.15">
      <c r="A11" s="84"/>
      <c r="B11" s="74" t="s">
        <v>133</v>
      </c>
      <c r="C11" s="77"/>
      <c r="D11" s="74" t="s">
        <v>134</v>
      </c>
      <c r="E11" s="77"/>
      <c r="F11" s="74" t="s">
        <v>135</v>
      </c>
      <c r="G11" s="77"/>
      <c r="H11" s="74" t="s">
        <v>136</v>
      </c>
      <c r="I11" s="85"/>
      <c r="J11" s="86" t="s">
        <v>221</v>
      </c>
      <c r="K11" s="86" t="s">
        <v>222</v>
      </c>
      <c r="L11" s="86" t="s">
        <v>223</v>
      </c>
      <c r="M11" s="86" t="s">
        <v>224</v>
      </c>
      <c r="N11" s="86" t="s">
        <v>225</v>
      </c>
      <c r="O11" s="87"/>
      <c r="P11" s="88"/>
      <c r="Q11" s="89"/>
      <c r="R11" s="73" t="s">
        <v>226</v>
      </c>
      <c r="S11" s="86" t="s">
        <v>221</v>
      </c>
      <c r="T11" s="86" t="s">
        <v>222</v>
      </c>
      <c r="U11" s="86" t="s">
        <v>223</v>
      </c>
      <c r="V11" s="86" t="s">
        <v>224</v>
      </c>
      <c r="W11" s="86" t="s">
        <v>225</v>
      </c>
      <c r="Y11" s="69"/>
      <c r="Z11" s="69"/>
      <c r="AA11" s="179"/>
    </row>
    <row r="12" spans="1:34" s="2" customFormat="1" ht="9.9499999999999993" customHeight="1" x14ac:dyDescent="0.15">
      <c r="A12" s="91"/>
      <c r="B12" s="80" t="s">
        <v>127</v>
      </c>
      <c r="C12" s="83"/>
      <c r="D12" s="80" t="s">
        <v>227</v>
      </c>
      <c r="E12" s="83"/>
      <c r="F12" s="80" t="s">
        <v>228</v>
      </c>
      <c r="G12" s="83"/>
      <c r="H12" s="80" t="s">
        <v>130</v>
      </c>
      <c r="I12" s="81"/>
      <c r="J12" s="134" t="s">
        <v>229</v>
      </c>
      <c r="K12" s="134" t="s">
        <v>230</v>
      </c>
      <c r="L12" s="134" t="s">
        <v>231</v>
      </c>
      <c r="M12" s="134" t="s">
        <v>232</v>
      </c>
      <c r="N12" s="134" t="s">
        <v>233</v>
      </c>
      <c r="O12" s="92"/>
      <c r="P12" s="93"/>
      <c r="Q12" s="3"/>
      <c r="R12" s="94" t="s">
        <v>234</v>
      </c>
      <c r="S12" s="134" t="s">
        <v>229</v>
      </c>
      <c r="T12" s="134" t="s">
        <v>230</v>
      </c>
      <c r="U12" s="134" t="s">
        <v>231</v>
      </c>
      <c r="V12" s="134" t="s">
        <v>232</v>
      </c>
      <c r="W12" s="134" t="s">
        <v>233</v>
      </c>
      <c r="AA12" s="177"/>
    </row>
    <row r="13" spans="1:34" s="2" customFormat="1" ht="9.9499999999999993" customHeight="1" x14ac:dyDescent="0.15">
      <c r="A13" s="392">
        <f>IF(AC$3="x",1,1)</f>
        <v>1</v>
      </c>
      <c r="B13" s="394"/>
      <c r="C13" s="395"/>
      <c r="D13" s="394"/>
      <c r="E13" s="395"/>
      <c r="F13" s="394"/>
      <c r="G13" s="395"/>
      <c r="H13" s="394"/>
      <c r="I13" s="395"/>
      <c r="J13" s="378"/>
      <c r="K13" s="378"/>
      <c r="L13" s="378"/>
      <c r="M13" s="378"/>
      <c r="N13" s="378"/>
      <c r="O13" s="405"/>
      <c r="P13" s="405"/>
      <c r="Q13" s="3"/>
      <c r="R13" s="73" t="s">
        <v>235</v>
      </c>
      <c r="S13" s="391"/>
      <c r="T13" s="391"/>
      <c r="U13" s="391"/>
      <c r="V13" s="391"/>
      <c r="W13" s="391"/>
      <c r="AA13" s="177"/>
    </row>
    <row r="14" spans="1:34" s="2" customFormat="1" ht="9.9499999999999993" customHeight="1" x14ac:dyDescent="0.15">
      <c r="A14" s="393"/>
      <c r="B14" s="396"/>
      <c r="C14" s="397"/>
      <c r="D14" s="396"/>
      <c r="E14" s="397"/>
      <c r="F14" s="396"/>
      <c r="G14" s="397"/>
      <c r="H14" s="396"/>
      <c r="I14" s="397"/>
      <c r="J14" s="379"/>
      <c r="K14" s="379"/>
      <c r="L14" s="379"/>
      <c r="M14" s="379"/>
      <c r="N14" s="379"/>
      <c r="O14" s="399"/>
      <c r="P14" s="399"/>
      <c r="Q14" s="3"/>
      <c r="R14" s="94" t="s">
        <v>236</v>
      </c>
      <c r="S14" s="391"/>
      <c r="T14" s="391"/>
      <c r="U14" s="391"/>
      <c r="V14" s="391"/>
      <c r="W14" s="391"/>
      <c r="AA14" s="177"/>
    </row>
    <row r="15" spans="1:34" s="2" customFormat="1" ht="9.9499999999999993" customHeight="1" x14ac:dyDescent="0.15">
      <c r="A15" s="392">
        <f>IF(AC$3="x",2,2)</f>
        <v>2</v>
      </c>
      <c r="B15" s="394"/>
      <c r="C15" s="395"/>
      <c r="D15" s="394"/>
      <c r="E15" s="395"/>
      <c r="F15" s="394"/>
      <c r="G15" s="395"/>
      <c r="H15" s="394"/>
      <c r="I15" s="395"/>
      <c r="J15" s="379"/>
      <c r="K15" s="379"/>
      <c r="L15" s="379"/>
      <c r="M15" s="379"/>
      <c r="N15" s="379"/>
      <c r="O15" s="399"/>
      <c r="P15" s="399"/>
      <c r="Q15" s="3"/>
      <c r="R15" s="73" t="s">
        <v>237</v>
      </c>
      <c r="S15" s="391"/>
      <c r="T15" s="391"/>
      <c r="U15" s="391"/>
      <c r="V15" s="391"/>
      <c r="W15" s="391"/>
      <c r="AA15" s="177"/>
    </row>
    <row r="16" spans="1:34" s="2" customFormat="1" ht="9.9499999999999993" customHeight="1" x14ac:dyDescent="0.15">
      <c r="A16" s="393"/>
      <c r="B16" s="396"/>
      <c r="C16" s="397"/>
      <c r="D16" s="396"/>
      <c r="E16" s="397"/>
      <c r="F16" s="396"/>
      <c r="G16" s="397"/>
      <c r="H16" s="396"/>
      <c r="I16" s="397"/>
      <c r="J16" s="398"/>
      <c r="K16" s="398"/>
      <c r="L16" s="398"/>
      <c r="M16" s="398"/>
      <c r="N16" s="398"/>
      <c r="O16" s="400"/>
      <c r="P16" s="400"/>
      <c r="Q16" s="3"/>
      <c r="R16" s="94" t="s">
        <v>238</v>
      </c>
      <c r="S16" s="391"/>
      <c r="T16" s="391"/>
      <c r="U16" s="391"/>
      <c r="V16" s="391"/>
      <c r="W16" s="391"/>
      <c r="AA16" s="177"/>
    </row>
    <row r="17" spans="1:27" s="2" customFormat="1" ht="9.9499999999999993" customHeight="1" x14ac:dyDescent="0.15">
      <c r="A17" s="392">
        <f>IF(AC$3="x",4,4)</f>
        <v>4</v>
      </c>
      <c r="B17" s="394"/>
      <c r="C17" s="395"/>
      <c r="D17" s="394"/>
      <c r="E17" s="395"/>
      <c r="F17" s="394"/>
      <c r="G17" s="395"/>
      <c r="H17" s="394"/>
      <c r="I17" s="406"/>
      <c r="J17" s="95" t="s">
        <v>239</v>
      </c>
      <c r="K17" s="96"/>
      <c r="L17" s="96"/>
      <c r="M17" s="96"/>
      <c r="N17" s="97"/>
      <c r="O17" s="401"/>
      <c r="P17" s="402"/>
      <c r="Q17" s="3"/>
      <c r="R17" s="73" t="s">
        <v>240</v>
      </c>
      <c r="S17" s="391"/>
      <c r="T17" s="391"/>
      <c r="U17" s="391"/>
      <c r="V17" s="391"/>
      <c r="W17" s="391"/>
      <c r="AA17" s="177"/>
    </row>
    <row r="18" spans="1:27" s="2" customFormat="1" ht="9.9499999999999993" customHeight="1" x14ac:dyDescent="0.15">
      <c r="A18" s="393"/>
      <c r="B18" s="396"/>
      <c r="C18" s="397"/>
      <c r="D18" s="396"/>
      <c r="E18" s="397"/>
      <c r="F18" s="396"/>
      <c r="G18" s="397"/>
      <c r="H18" s="396"/>
      <c r="I18" s="407"/>
      <c r="J18" s="98" t="s">
        <v>241</v>
      </c>
      <c r="K18" s="99"/>
      <c r="L18" s="99"/>
      <c r="M18" s="99"/>
      <c r="N18" s="100"/>
      <c r="O18" s="403"/>
      <c r="P18" s="404"/>
      <c r="Q18" s="3"/>
      <c r="R18" s="94" t="s">
        <v>242</v>
      </c>
      <c r="S18" s="391"/>
      <c r="T18" s="391"/>
      <c r="U18" s="391"/>
      <c r="V18" s="391"/>
      <c r="W18" s="391"/>
      <c r="AA18" s="177"/>
    </row>
    <row r="19" spans="1:27" s="2" customFormat="1" ht="9.9499999999999993" customHeight="1" x14ac:dyDescent="0.15">
      <c r="A19" s="392">
        <f>IF(AC$3="x",3,3)</f>
        <v>3</v>
      </c>
      <c r="B19" s="394"/>
      <c r="C19" s="395"/>
      <c r="D19" s="394"/>
      <c r="E19" s="395"/>
      <c r="F19" s="394"/>
      <c r="G19" s="395"/>
      <c r="H19" s="394"/>
      <c r="I19" s="406"/>
      <c r="J19" s="408"/>
      <c r="K19" s="409"/>
      <c r="L19" s="409"/>
      <c r="M19" s="409"/>
      <c r="N19" s="410"/>
      <c r="O19" s="401"/>
      <c r="P19" s="402"/>
      <c r="Q19" s="3"/>
      <c r="R19" s="73" t="s">
        <v>136</v>
      </c>
      <c r="S19" s="391"/>
      <c r="T19" s="391"/>
      <c r="U19" s="391"/>
      <c r="V19" s="391"/>
      <c r="W19" s="391"/>
      <c r="AA19" s="177"/>
    </row>
    <row r="20" spans="1:27" s="2" customFormat="1" ht="9.9499999999999993" customHeight="1" x14ac:dyDescent="0.15">
      <c r="A20" s="393"/>
      <c r="B20" s="396"/>
      <c r="C20" s="397"/>
      <c r="D20" s="396"/>
      <c r="E20" s="397"/>
      <c r="F20" s="396"/>
      <c r="G20" s="397"/>
      <c r="H20" s="396"/>
      <c r="I20" s="407"/>
      <c r="J20" s="411"/>
      <c r="K20" s="412"/>
      <c r="L20" s="412"/>
      <c r="M20" s="412"/>
      <c r="N20" s="413"/>
      <c r="O20" s="403"/>
      <c r="P20" s="404"/>
      <c r="Q20" s="3"/>
      <c r="R20" s="94" t="s">
        <v>130</v>
      </c>
      <c r="S20" s="391"/>
      <c r="T20" s="391"/>
      <c r="U20" s="391"/>
      <c r="V20" s="391"/>
      <c r="W20" s="391"/>
      <c r="AA20" s="177"/>
    </row>
    <row r="21" spans="1:27" s="90" customFormat="1" ht="9.9499999999999993" customHeight="1" x14ac:dyDescent="0.15">
      <c r="A21" s="86" t="s">
        <v>136</v>
      </c>
      <c r="B21" s="394"/>
      <c r="C21" s="395"/>
      <c r="D21" s="394"/>
      <c r="E21" s="395"/>
      <c r="F21" s="394"/>
      <c r="G21" s="395"/>
      <c r="H21" s="394"/>
      <c r="I21" s="406"/>
      <c r="J21" s="411"/>
      <c r="K21" s="412"/>
      <c r="L21" s="412"/>
      <c r="M21" s="412"/>
      <c r="N21" s="413"/>
      <c r="O21" s="417"/>
      <c r="P21" s="418"/>
      <c r="Q21" s="101"/>
      <c r="R21" s="95" t="s">
        <v>243</v>
      </c>
      <c r="S21" s="102"/>
      <c r="T21" s="102"/>
      <c r="U21" s="102"/>
      <c r="V21" s="102"/>
      <c r="W21" s="103"/>
      <c r="AA21" s="179"/>
    </row>
    <row r="22" spans="1:27" s="2" customFormat="1" ht="9.9499999999999993" customHeight="1" x14ac:dyDescent="0.15">
      <c r="A22" s="94" t="s">
        <v>130</v>
      </c>
      <c r="B22" s="396"/>
      <c r="C22" s="397"/>
      <c r="D22" s="396"/>
      <c r="E22" s="397"/>
      <c r="F22" s="396"/>
      <c r="G22" s="397"/>
      <c r="H22" s="396"/>
      <c r="I22" s="407"/>
      <c r="J22" s="414"/>
      <c r="K22" s="415"/>
      <c r="L22" s="415"/>
      <c r="M22" s="415"/>
      <c r="N22" s="416"/>
      <c r="O22" s="419"/>
      <c r="P22" s="420"/>
      <c r="Q22" s="3"/>
      <c r="R22" s="98" t="s">
        <v>244</v>
      </c>
      <c r="S22" s="99"/>
      <c r="T22" s="99"/>
      <c r="U22" s="99"/>
      <c r="V22" s="99"/>
      <c r="W22" s="93"/>
      <c r="AA22" s="177"/>
    </row>
    <row r="23" spans="1:27" s="2" customFormat="1" ht="9.9499999999999993" customHeight="1" x14ac:dyDescent="0.15">
      <c r="A23" s="68"/>
      <c r="B23" s="68"/>
      <c r="C23" s="68"/>
      <c r="D23" s="68"/>
      <c r="E23" s="68"/>
      <c r="F23" s="68"/>
      <c r="G23" s="68"/>
      <c r="H23" s="68"/>
      <c r="I23" s="68"/>
      <c r="J23" s="68"/>
      <c r="K23" s="68"/>
      <c r="L23" s="68"/>
      <c r="M23" s="68"/>
      <c r="N23" s="68"/>
      <c r="O23" s="68"/>
      <c r="P23" s="68"/>
      <c r="Q23" s="68"/>
      <c r="R23" s="68"/>
      <c r="S23" s="68"/>
      <c r="T23" s="68"/>
      <c r="U23" s="68"/>
      <c r="V23" s="68"/>
      <c r="AA23" s="177"/>
    </row>
    <row r="24" spans="1:27" s="2" customFormat="1" ht="9.9499999999999993" customHeight="1" x14ac:dyDescent="0.15">
      <c r="A24" s="421"/>
      <c r="B24" s="422"/>
      <c r="C24" s="422"/>
      <c r="D24" s="422"/>
      <c r="E24" s="423"/>
      <c r="G24" s="421"/>
      <c r="H24" s="422"/>
      <c r="I24" s="422"/>
      <c r="J24" s="422"/>
      <c r="K24" s="422"/>
      <c r="L24" s="423"/>
      <c r="N24" s="71" t="s">
        <v>195</v>
      </c>
      <c r="O24" s="427"/>
      <c r="P24" s="428"/>
      <c r="Q24" s="431"/>
      <c r="R24" s="432"/>
      <c r="S24" s="432"/>
      <c r="T24" s="432"/>
      <c r="U24" s="432"/>
      <c r="V24" s="432"/>
      <c r="W24" s="433"/>
      <c r="AA24" s="177"/>
    </row>
    <row r="25" spans="1:27" s="2" customFormat="1" ht="9.9499999999999993" customHeight="1" x14ac:dyDescent="0.15">
      <c r="A25" s="424"/>
      <c r="B25" s="425"/>
      <c r="C25" s="425"/>
      <c r="D25" s="425"/>
      <c r="E25" s="426"/>
      <c r="G25" s="424"/>
      <c r="H25" s="425"/>
      <c r="I25" s="425"/>
      <c r="J25" s="425"/>
      <c r="K25" s="425"/>
      <c r="L25" s="426"/>
      <c r="N25" s="5" t="s">
        <v>195</v>
      </c>
      <c r="O25" s="429"/>
      <c r="P25" s="430"/>
      <c r="Q25" s="434"/>
      <c r="R25" s="435"/>
      <c r="S25" s="435"/>
      <c r="T25" s="435"/>
      <c r="U25" s="435"/>
      <c r="V25" s="435"/>
      <c r="W25" s="436"/>
      <c r="AA25" s="177"/>
    </row>
    <row r="26" spans="1:27" s="106" customFormat="1" ht="9.9499999999999993" customHeight="1" x14ac:dyDescent="0.15">
      <c r="A26" s="104" t="s">
        <v>245</v>
      </c>
      <c r="B26" s="105"/>
      <c r="C26" s="105"/>
      <c r="D26" s="105"/>
      <c r="E26" s="105"/>
      <c r="G26" s="104" t="s">
        <v>246</v>
      </c>
      <c r="H26" s="105"/>
      <c r="I26" s="105"/>
      <c r="J26" s="105"/>
      <c r="K26" s="105"/>
      <c r="L26" s="105"/>
      <c r="N26" s="105"/>
      <c r="O26" s="104" t="s">
        <v>247</v>
      </c>
      <c r="P26" s="105"/>
      <c r="Q26" s="105"/>
      <c r="R26" s="105"/>
      <c r="S26" s="105"/>
      <c r="T26" s="105"/>
      <c r="U26" s="105"/>
      <c r="V26" s="105"/>
      <c r="AA26" s="180"/>
    </row>
    <row r="27" spans="1:27" s="78" customFormat="1" ht="9.9499999999999993" customHeight="1" x14ac:dyDescent="0.15">
      <c r="A27" s="3" t="s">
        <v>248</v>
      </c>
      <c r="B27" s="3"/>
      <c r="C27" s="3"/>
      <c r="D27" s="3"/>
      <c r="E27" s="3"/>
      <c r="G27" s="3" t="s">
        <v>249</v>
      </c>
      <c r="H27" s="3"/>
      <c r="I27" s="3"/>
      <c r="J27" s="3"/>
      <c r="K27" s="3"/>
      <c r="L27" s="3"/>
      <c r="N27" s="3"/>
      <c r="O27" s="3" t="s">
        <v>250</v>
      </c>
      <c r="P27" s="3"/>
      <c r="Q27" s="3"/>
      <c r="R27" s="3"/>
      <c r="S27" s="3"/>
      <c r="T27" s="3"/>
      <c r="U27" s="3"/>
      <c r="V27" s="3"/>
      <c r="AA27" s="181"/>
    </row>
    <row r="28" spans="1:27" ht="21.95" customHeight="1" x14ac:dyDescent="0.15"/>
    <row r="29" spans="1:27" ht="14.1" customHeight="1" x14ac:dyDescent="0.15">
      <c r="B29" s="63" t="str">
        <f>$Y$1</f>
        <v>Bahnennachweis</v>
      </c>
      <c r="C29" s="64"/>
      <c r="D29" s="64"/>
      <c r="E29" s="64"/>
      <c r="F29" s="64"/>
      <c r="G29" s="64"/>
      <c r="H29" s="64"/>
      <c r="I29" s="64"/>
      <c r="J29" s="64"/>
      <c r="K29" s="64"/>
      <c r="L29" s="64"/>
      <c r="M29" s="65" t="str">
        <f>$AH$1</f>
        <v>lane detection</v>
      </c>
      <c r="N29" s="64"/>
      <c r="O29" s="64"/>
      <c r="P29" s="64"/>
      <c r="Q29" s="64"/>
      <c r="R29" s="64"/>
      <c r="S29" s="64"/>
      <c r="T29" s="64"/>
      <c r="U29" s="64"/>
      <c r="V29" s="64"/>
    </row>
    <row r="30" spans="1:27" s="2" customFormat="1" ht="9.9499999999999993" customHeight="1" x14ac:dyDescent="0.15">
      <c r="A30" s="68"/>
      <c r="B30" s="68"/>
      <c r="C30" s="68"/>
      <c r="D30" s="68"/>
      <c r="E30" s="68"/>
      <c r="F30" s="68"/>
      <c r="G30" s="68"/>
      <c r="H30" s="68"/>
      <c r="I30" s="68"/>
      <c r="J30" s="68"/>
      <c r="K30" s="68"/>
      <c r="L30" s="68"/>
      <c r="M30" s="68"/>
      <c r="N30" s="68"/>
      <c r="O30" s="68"/>
      <c r="P30" s="68"/>
      <c r="Q30" s="68"/>
      <c r="R30" s="68"/>
      <c r="S30" s="68"/>
      <c r="T30" s="68"/>
      <c r="U30" s="68"/>
      <c r="V30" s="68"/>
      <c r="AA30" s="177"/>
    </row>
    <row r="31" spans="1:27" s="2" customFormat="1" ht="9.9499999999999993" customHeight="1" x14ac:dyDescent="0.15">
      <c r="B31" s="68"/>
      <c r="C31" s="71" t="s">
        <v>194</v>
      </c>
      <c r="D31" s="380"/>
      <c r="E31" s="381"/>
      <c r="G31" s="71" t="s">
        <v>195</v>
      </c>
      <c r="H31" s="384"/>
      <c r="I31" s="385"/>
      <c r="K31" s="71" t="s">
        <v>196</v>
      </c>
      <c r="L31" s="380"/>
      <c r="M31" s="381"/>
      <c r="O31" s="68"/>
      <c r="P31" s="68"/>
      <c r="Q31" s="71" t="s">
        <v>197</v>
      </c>
      <c r="R31" s="384"/>
      <c r="S31" s="385"/>
      <c r="U31" s="68"/>
      <c r="V31" s="71" t="s">
        <v>198</v>
      </c>
      <c r="W31" s="388" t="s">
        <v>251</v>
      </c>
      <c r="AA31" s="177"/>
    </row>
    <row r="32" spans="1:27" s="2" customFormat="1" ht="9.9499999999999993" customHeight="1" x14ac:dyDescent="0.15">
      <c r="B32" s="68"/>
      <c r="C32" s="5" t="s">
        <v>202</v>
      </c>
      <c r="D32" s="382"/>
      <c r="E32" s="383"/>
      <c r="G32" s="5" t="s">
        <v>195</v>
      </c>
      <c r="H32" s="386"/>
      <c r="I32" s="387"/>
      <c r="K32" s="5" t="s">
        <v>203</v>
      </c>
      <c r="L32" s="382"/>
      <c r="M32" s="383"/>
      <c r="O32" s="68"/>
      <c r="P32" s="68"/>
      <c r="Q32" s="5" t="s">
        <v>204</v>
      </c>
      <c r="R32" s="386"/>
      <c r="S32" s="387"/>
      <c r="U32" s="68"/>
      <c r="V32" s="5" t="s">
        <v>205</v>
      </c>
      <c r="W32" s="389"/>
      <c r="AA32" s="177"/>
    </row>
    <row r="33" spans="1:27" s="2" customFormat="1" ht="9.9499999999999993" customHeight="1" x14ac:dyDescent="0.15">
      <c r="A33" s="68"/>
      <c r="B33" s="68"/>
      <c r="C33" s="68"/>
      <c r="D33" s="68"/>
      <c r="E33" s="68"/>
      <c r="F33" s="68"/>
      <c r="G33" s="68"/>
      <c r="H33" s="68"/>
      <c r="I33" s="68"/>
      <c r="J33" s="68"/>
      <c r="K33" s="68"/>
      <c r="L33" s="68"/>
      <c r="M33" s="68"/>
      <c r="N33" s="68"/>
      <c r="O33" s="68"/>
      <c r="P33" s="68"/>
      <c r="Q33" s="68"/>
      <c r="R33" s="68"/>
      <c r="S33" s="68"/>
      <c r="T33" s="68"/>
      <c r="U33" s="68"/>
      <c r="V33" s="68"/>
      <c r="AA33" s="177"/>
    </row>
    <row r="34" spans="1:27" s="2" customFormat="1" ht="9.9499999999999993" customHeight="1" x14ac:dyDescent="0.15">
      <c r="A34" s="1" t="s">
        <v>207</v>
      </c>
      <c r="B34" s="364"/>
      <c r="C34" s="4" t="s">
        <v>208</v>
      </c>
      <c r="D34" s="364"/>
      <c r="G34" s="4" t="s">
        <v>209</v>
      </c>
      <c r="H34" s="366"/>
      <c r="I34" s="367"/>
      <c r="J34" s="367"/>
      <c r="K34" s="367"/>
      <c r="L34" s="367"/>
      <c r="M34" s="367"/>
      <c r="N34" s="367"/>
      <c r="O34" s="367"/>
      <c r="P34" s="368"/>
      <c r="R34" s="4" t="s">
        <v>210</v>
      </c>
      <c r="S34" s="372"/>
      <c r="T34" s="373"/>
      <c r="U34" s="373"/>
      <c r="V34" s="373"/>
      <c r="W34" s="374"/>
      <c r="AA34" s="177"/>
    </row>
    <row r="35" spans="1:27" s="2" customFormat="1" ht="9.9499999999999993" customHeight="1" x14ac:dyDescent="0.15">
      <c r="A35" s="3" t="s">
        <v>211</v>
      </c>
      <c r="B35" s="365"/>
      <c r="C35" s="5" t="s">
        <v>212</v>
      </c>
      <c r="D35" s="365"/>
      <c r="G35" s="5" t="s">
        <v>213</v>
      </c>
      <c r="H35" s="369"/>
      <c r="I35" s="370"/>
      <c r="J35" s="370"/>
      <c r="K35" s="370"/>
      <c r="L35" s="370"/>
      <c r="M35" s="370"/>
      <c r="N35" s="370"/>
      <c r="O35" s="370"/>
      <c r="P35" s="371"/>
      <c r="R35" s="5" t="s">
        <v>214</v>
      </c>
      <c r="S35" s="375"/>
      <c r="T35" s="376"/>
      <c r="U35" s="376"/>
      <c r="V35" s="376"/>
      <c r="W35" s="377"/>
      <c r="AA35" s="177"/>
    </row>
    <row r="36" spans="1:27" s="2" customFormat="1" ht="9.9499999999999993" customHeight="1" x14ac:dyDescent="0.15">
      <c r="A36" s="68"/>
      <c r="B36" s="68"/>
      <c r="C36" s="68"/>
      <c r="D36" s="68"/>
      <c r="E36" s="68"/>
      <c r="F36" s="68"/>
      <c r="G36" s="68"/>
      <c r="H36" s="68"/>
      <c r="I36" s="68"/>
      <c r="J36" s="68"/>
      <c r="K36" s="68"/>
      <c r="L36" s="68"/>
      <c r="M36" s="68"/>
      <c r="N36" s="68"/>
      <c r="O36" s="68"/>
      <c r="P36" s="68"/>
      <c r="Q36" s="68"/>
      <c r="R36" s="72"/>
      <c r="S36" s="72"/>
      <c r="T36" s="68"/>
      <c r="U36" s="68"/>
      <c r="V36" s="68"/>
      <c r="AA36" s="177"/>
    </row>
    <row r="37" spans="1:27" s="2" customFormat="1" ht="9.9499999999999993" customHeight="1" x14ac:dyDescent="0.15">
      <c r="A37" s="73" t="s">
        <v>132</v>
      </c>
      <c r="B37" s="74" t="s">
        <v>215</v>
      </c>
      <c r="C37" s="75"/>
      <c r="D37" s="75"/>
      <c r="E37" s="75"/>
      <c r="F37" s="75"/>
      <c r="G37" s="75"/>
      <c r="H37" s="75"/>
      <c r="I37" s="75"/>
      <c r="J37" s="74" t="s">
        <v>216</v>
      </c>
      <c r="K37" s="75"/>
      <c r="L37" s="75"/>
      <c r="M37" s="75"/>
      <c r="N37" s="76"/>
      <c r="O37" s="74" t="s">
        <v>217</v>
      </c>
      <c r="P37" s="77"/>
      <c r="Q37" s="3"/>
      <c r="R37" s="3"/>
      <c r="S37" s="3"/>
      <c r="T37" s="3"/>
      <c r="U37" s="3"/>
      <c r="V37" s="3"/>
      <c r="W37" s="78"/>
      <c r="AA37" s="177"/>
    </row>
    <row r="38" spans="1:27" s="2" customFormat="1" ht="9.9499999999999993" customHeight="1" x14ac:dyDescent="0.15">
      <c r="A38" s="107" t="s">
        <v>126</v>
      </c>
      <c r="B38" s="80" t="s">
        <v>218</v>
      </c>
      <c r="C38" s="81"/>
      <c r="D38" s="81"/>
      <c r="E38" s="81"/>
      <c r="F38" s="81"/>
      <c r="G38" s="81"/>
      <c r="H38" s="81"/>
      <c r="I38" s="81"/>
      <c r="J38" s="80" t="s">
        <v>219</v>
      </c>
      <c r="K38" s="81"/>
      <c r="L38" s="81"/>
      <c r="M38" s="81"/>
      <c r="N38" s="82"/>
      <c r="O38" s="80" t="s">
        <v>220</v>
      </c>
      <c r="P38" s="83"/>
      <c r="Q38" s="3"/>
      <c r="R38" s="3"/>
      <c r="S38" s="3"/>
      <c r="T38" s="3"/>
      <c r="U38" s="3"/>
      <c r="V38" s="3"/>
      <c r="W38" s="78"/>
      <c r="AA38" s="177"/>
    </row>
    <row r="39" spans="1:27" s="90" customFormat="1" ht="9.9499999999999993" customHeight="1" x14ac:dyDescent="0.15">
      <c r="A39" s="108"/>
      <c r="B39" s="74" t="s">
        <v>133</v>
      </c>
      <c r="C39" s="77"/>
      <c r="D39" s="74" t="s">
        <v>134</v>
      </c>
      <c r="E39" s="77"/>
      <c r="F39" s="74" t="s">
        <v>135</v>
      </c>
      <c r="G39" s="77"/>
      <c r="H39" s="74" t="s">
        <v>136</v>
      </c>
      <c r="I39" s="85"/>
      <c r="J39" s="86" t="s">
        <v>252</v>
      </c>
      <c r="K39" s="86" t="s">
        <v>253</v>
      </c>
      <c r="L39" s="86" t="s">
        <v>254</v>
      </c>
      <c r="M39" s="86" t="s">
        <v>255</v>
      </c>
      <c r="N39" s="86" t="s">
        <v>256</v>
      </c>
      <c r="O39" s="87"/>
      <c r="P39" s="88"/>
      <c r="Q39" s="89"/>
      <c r="R39" s="73" t="s">
        <v>226</v>
      </c>
      <c r="S39" s="86" t="s">
        <v>252</v>
      </c>
      <c r="T39" s="86" t="s">
        <v>253</v>
      </c>
      <c r="U39" s="86" t="s">
        <v>254</v>
      </c>
      <c r="V39" s="86" t="s">
        <v>255</v>
      </c>
      <c r="W39" s="86" t="s">
        <v>256</v>
      </c>
      <c r="AA39" s="179"/>
    </row>
    <row r="40" spans="1:27" s="2" customFormat="1" ht="9.9499999999999993" customHeight="1" x14ac:dyDescent="0.15">
      <c r="A40" s="94"/>
      <c r="B40" s="80" t="s">
        <v>127</v>
      </c>
      <c r="C40" s="83"/>
      <c r="D40" s="80" t="s">
        <v>227</v>
      </c>
      <c r="E40" s="83"/>
      <c r="F40" s="80" t="s">
        <v>228</v>
      </c>
      <c r="G40" s="83"/>
      <c r="H40" s="80" t="s">
        <v>130</v>
      </c>
      <c r="I40" s="81"/>
      <c r="J40" s="134" t="s">
        <v>229</v>
      </c>
      <c r="K40" s="134" t="s">
        <v>230</v>
      </c>
      <c r="L40" s="134" t="s">
        <v>231</v>
      </c>
      <c r="M40" s="134" t="s">
        <v>232</v>
      </c>
      <c r="N40" s="134" t="s">
        <v>233</v>
      </c>
      <c r="O40" s="92"/>
      <c r="P40" s="93"/>
      <c r="Q40" s="3"/>
      <c r="R40" s="94" t="s">
        <v>234</v>
      </c>
      <c r="S40" s="134" t="s">
        <v>229</v>
      </c>
      <c r="T40" s="134" t="s">
        <v>230</v>
      </c>
      <c r="U40" s="134" t="s">
        <v>231</v>
      </c>
      <c r="V40" s="134" t="s">
        <v>232</v>
      </c>
      <c r="W40" s="134" t="s">
        <v>233</v>
      </c>
      <c r="AA40" s="177"/>
    </row>
    <row r="41" spans="1:27" s="2" customFormat="1" ht="9.9499999999999993" customHeight="1" x14ac:dyDescent="0.15">
      <c r="A41" s="392">
        <f>IF(AC$3="x",2,2)</f>
        <v>2</v>
      </c>
      <c r="B41" s="394"/>
      <c r="C41" s="395"/>
      <c r="D41" s="394"/>
      <c r="E41" s="395"/>
      <c r="F41" s="394"/>
      <c r="G41" s="395"/>
      <c r="H41" s="394"/>
      <c r="I41" s="395"/>
      <c r="J41" s="378"/>
      <c r="K41" s="378"/>
      <c r="L41" s="378"/>
      <c r="M41" s="378"/>
      <c r="N41" s="378"/>
      <c r="O41" s="405"/>
      <c r="P41" s="405"/>
      <c r="Q41" s="3"/>
      <c r="R41" s="73" t="s">
        <v>257</v>
      </c>
      <c r="S41" s="391"/>
      <c r="T41" s="391"/>
      <c r="U41" s="391"/>
      <c r="V41" s="391"/>
      <c r="W41" s="391"/>
      <c r="AA41" s="177"/>
    </row>
    <row r="42" spans="1:27" s="2" customFormat="1" ht="9.9499999999999993" customHeight="1" x14ac:dyDescent="0.15">
      <c r="A42" s="393"/>
      <c r="B42" s="396"/>
      <c r="C42" s="397"/>
      <c r="D42" s="396"/>
      <c r="E42" s="397"/>
      <c r="F42" s="396"/>
      <c r="G42" s="397"/>
      <c r="H42" s="396"/>
      <c r="I42" s="397"/>
      <c r="J42" s="379"/>
      <c r="K42" s="379"/>
      <c r="L42" s="379"/>
      <c r="M42" s="379"/>
      <c r="N42" s="379"/>
      <c r="O42" s="399"/>
      <c r="P42" s="399"/>
      <c r="Q42" s="3"/>
      <c r="R42" s="94" t="s">
        <v>236</v>
      </c>
      <c r="S42" s="391"/>
      <c r="T42" s="391"/>
      <c r="U42" s="391"/>
      <c r="V42" s="391"/>
      <c r="W42" s="391"/>
      <c r="AA42" s="177"/>
    </row>
    <row r="43" spans="1:27" s="2" customFormat="1" ht="9.9499999999999993" customHeight="1" x14ac:dyDescent="0.15">
      <c r="A43" s="392">
        <f>IF(AC$3="x",1,1)</f>
        <v>1</v>
      </c>
      <c r="B43" s="394"/>
      <c r="C43" s="395"/>
      <c r="D43" s="394"/>
      <c r="E43" s="395"/>
      <c r="F43" s="394"/>
      <c r="G43" s="395"/>
      <c r="H43" s="394"/>
      <c r="I43" s="395"/>
      <c r="J43" s="379"/>
      <c r="K43" s="379"/>
      <c r="L43" s="379"/>
      <c r="M43" s="379"/>
      <c r="N43" s="379"/>
      <c r="O43" s="399"/>
      <c r="P43" s="399"/>
      <c r="Q43" s="3"/>
      <c r="R43" s="73" t="s">
        <v>258</v>
      </c>
      <c r="S43" s="391"/>
      <c r="T43" s="391"/>
      <c r="U43" s="391"/>
      <c r="V43" s="391"/>
      <c r="W43" s="391"/>
      <c r="AA43" s="177"/>
    </row>
    <row r="44" spans="1:27" s="2" customFormat="1" ht="9.9499999999999993" customHeight="1" x14ac:dyDescent="0.15">
      <c r="A44" s="393"/>
      <c r="B44" s="396"/>
      <c r="C44" s="397"/>
      <c r="D44" s="396"/>
      <c r="E44" s="397"/>
      <c r="F44" s="396"/>
      <c r="G44" s="397"/>
      <c r="H44" s="396"/>
      <c r="I44" s="397"/>
      <c r="J44" s="398"/>
      <c r="K44" s="398"/>
      <c r="L44" s="398"/>
      <c r="M44" s="398"/>
      <c r="N44" s="398"/>
      <c r="O44" s="400"/>
      <c r="P44" s="400"/>
      <c r="Q44" s="3"/>
      <c r="R44" s="94" t="s">
        <v>238</v>
      </c>
      <c r="S44" s="391"/>
      <c r="T44" s="391"/>
      <c r="U44" s="391"/>
      <c r="V44" s="391"/>
      <c r="W44" s="391"/>
      <c r="AA44" s="177"/>
    </row>
    <row r="45" spans="1:27" s="2" customFormat="1" ht="9.9499999999999993" customHeight="1" x14ac:dyDescent="0.15">
      <c r="A45" s="392">
        <f>IF(AC$3="x",3,3)</f>
        <v>3</v>
      </c>
      <c r="B45" s="394"/>
      <c r="C45" s="395"/>
      <c r="D45" s="394"/>
      <c r="E45" s="395"/>
      <c r="F45" s="394"/>
      <c r="G45" s="395"/>
      <c r="H45" s="394"/>
      <c r="I45" s="406"/>
      <c r="J45" s="95" t="s">
        <v>239</v>
      </c>
      <c r="K45" s="96"/>
      <c r="L45" s="96"/>
      <c r="M45" s="96"/>
      <c r="N45" s="97"/>
      <c r="O45" s="401"/>
      <c r="P45" s="402"/>
      <c r="Q45" s="3"/>
      <c r="R45" s="73" t="s">
        <v>259</v>
      </c>
      <c r="S45" s="391"/>
      <c r="T45" s="391"/>
      <c r="U45" s="391"/>
      <c r="V45" s="391"/>
      <c r="W45" s="391"/>
      <c r="AA45" s="177"/>
    </row>
    <row r="46" spans="1:27" s="2" customFormat="1" ht="9.9499999999999993" customHeight="1" x14ac:dyDescent="0.15">
      <c r="A46" s="393"/>
      <c r="B46" s="396"/>
      <c r="C46" s="397"/>
      <c r="D46" s="396"/>
      <c r="E46" s="397"/>
      <c r="F46" s="396"/>
      <c r="G46" s="397"/>
      <c r="H46" s="396"/>
      <c r="I46" s="407"/>
      <c r="J46" s="98" t="s">
        <v>241</v>
      </c>
      <c r="K46" s="99"/>
      <c r="L46" s="99"/>
      <c r="M46" s="99"/>
      <c r="N46" s="100"/>
      <c r="O46" s="403"/>
      <c r="P46" s="404"/>
      <c r="Q46" s="3"/>
      <c r="R46" s="94" t="s">
        <v>260</v>
      </c>
      <c r="S46" s="391"/>
      <c r="T46" s="391"/>
      <c r="U46" s="391"/>
      <c r="V46" s="391"/>
      <c r="W46" s="391"/>
      <c r="AA46" s="177"/>
    </row>
    <row r="47" spans="1:27" s="2" customFormat="1" ht="9.9499999999999993" customHeight="1" x14ac:dyDescent="0.15">
      <c r="A47" s="392">
        <f>IF(AC$3="x",4,4)</f>
        <v>4</v>
      </c>
      <c r="B47" s="394"/>
      <c r="C47" s="395"/>
      <c r="D47" s="394"/>
      <c r="E47" s="395"/>
      <c r="F47" s="394"/>
      <c r="G47" s="395"/>
      <c r="H47" s="394"/>
      <c r="I47" s="406"/>
      <c r="J47" s="408"/>
      <c r="K47" s="409"/>
      <c r="L47" s="409"/>
      <c r="M47" s="409"/>
      <c r="N47" s="410"/>
      <c r="O47" s="401"/>
      <c r="P47" s="402"/>
      <c r="Q47" s="3"/>
      <c r="R47" s="73" t="s">
        <v>136</v>
      </c>
      <c r="S47" s="391"/>
      <c r="T47" s="391"/>
      <c r="U47" s="391"/>
      <c r="V47" s="391"/>
      <c r="W47" s="391"/>
      <c r="AA47" s="177"/>
    </row>
    <row r="48" spans="1:27" s="2" customFormat="1" ht="9.9499999999999993" customHeight="1" x14ac:dyDescent="0.15">
      <c r="A48" s="393"/>
      <c r="B48" s="396"/>
      <c r="C48" s="397"/>
      <c r="D48" s="396"/>
      <c r="E48" s="397"/>
      <c r="F48" s="396"/>
      <c r="G48" s="397"/>
      <c r="H48" s="396"/>
      <c r="I48" s="407"/>
      <c r="J48" s="411"/>
      <c r="K48" s="412"/>
      <c r="L48" s="412"/>
      <c r="M48" s="412"/>
      <c r="N48" s="413"/>
      <c r="O48" s="403"/>
      <c r="P48" s="404"/>
      <c r="Q48" s="3"/>
      <c r="R48" s="94" t="s">
        <v>130</v>
      </c>
      <c r="S48" s="391"/>
      <c r="T48" s="391"/>
      <c r="U48" s="391"/>
      <c r="V48" s="391"/>
      <c r="W48" s="391"/>
      <c r="AA48" s="177"/>
    </row>
    <row r="49" spans="1:27" s="90" customFormat="1" ht="9.9499999999999993" customHeight="1" x14ac:dyDescent="0.15">
      <c r="A49" s="86" t="s">
        <v>136</v>
      </c>
      <c r="B49" s="394"/>
      <c r="C49" s="395"/>
      <c r="D49" s="394"/>
      <c r="E49" s="395"/>
      <c r="F49" s="394"/>
      <c r="G49" s="395"/>
      <c r="H49" s="394"/>
      <c r="I49" s="406"/>
      <c r="J49" s="411"/>
      <c r="K49" s="412"/>
      <c r="L49" s="412"/>
      <c r="M49" s="412"/>
      <c r="N49" s="413"/>
      <c r="O49" s="417"/>
      <c r="P49" s="418"/>
      <c r="Q49" s="101"/>
      <c r="R49" s="95" t="s">
        <v>243</v>
      </c>
      <c r="S49" s="102"/>
      <c r="T49" s="102"/>
      <c r="U49" s="102"/>
      <c r="V49" s="102"/>
      <c r="W49" s="103"/>
      <c r="AA49" s="179"/>
    </row>
    <row r="50" spans="1:27" s="2" customFormat="1" ht="9.9499999999999993" customHeight="1" x14ac:dyDescent="0.15">
      <c r="A50" s="94" t="s">
        <v>130</v>
      </c>
      <c r="B50" s="396"/>
      <c r="C50" s="397"/>
      <c r="D50" s="396"/>
      <c r="E50" s="397"/>
      <c r="F50" s="396"/>
      <c r="G50" s="397"/>
      <c r="H50" s="396"/>
      <c r="I50" s="407"/>
      <c r="J50" s="414"/>
      <c r="K50" s="415"/>
      <c r="L50" s="415"/>
      <c r="M50" s="415"/>
      <c r="N50" s="416"/>
      <c r="O50" s="419"/>
      <c r="P50" s="420"/>
      <c r="Q50" s="3"/>
      <c r="R50" s="98" t="s">
        <v>244</v>
      </c>
      <c r="S50" s="99"/>
      <c r="T50" s="99"/>
      <c r="U50" s="99"/>
      <c r="V50" s="99"/>
      <c r="W50" s="93"/>
      <c r="AA50" s="177"/>
    </row>
    <row r="51" spans="1:27" s="2" customFormat="1" ht="9.75" customHeight="1" x14ac:dyDescent="0.15">
      <c r="A51" s="62"/>
      <c r="B51" s="109"/>
      <c r="C51" s="64"/>
      <c r="D51" s="64"/>
      <c r="E51" s="64"/>
      <c r="F51" s="64"/>
      <c r="G51" s="64"/>
      <c r="H51" s="64"/>
      <c r="I51" s="64"/>
      <c r="J51" s="64"/>
      <c r="K51" s="64"/>
      <c r="L51" s="64"/>
      <c r="M51" s="64"/>
      <c r="N51" s="64"/>
      <c r="O51" s="64"/>
      <c r="P51" s="64"/>
      <c r="Q51" s="64"/>
      <c r="R51" s="64"/>
      <c r="S51" s="64"/>
      <c r="T51" s="64"/>
      <c r="U51" s="64"/>
      <c r="V51" s="64"/>
      <c r="W51" s="62"/>
      <c r="AA51" s="177"/>
    </row>
    <row r="52" spans="1:27" s="2" customFormat="1" ht="9.9499999999999993" customHeight="1" x14ac:dyDescent="0.15">
      <c r="A52" s="421"/>
      <c r="B52" s="422"/>
      <c r="C52" s="422"/>
      <c r="D52" s="422"/>
      <c r="E52" s="423"/>
      <c r="G52" s="421"/>
      <c r="H52" s="422"/>
      <c r="I52" s="422"/>
      <c r="J52" s="422"/>
      <c r="K52" s="422"/>
      <c r="L52" s="423"/>
      <c r="N52" s="71" t="s">
        <v>195</v>
      </c>
      <c r="O52" s="427"/>
      <c r="P52" s="428"/>
      <c r="Q52" s="431"/>
      <c r="R52" s="432"/>
      <c r="S52" s="432"/>
      <c r="T52" s="432"/>
      <c r="U52" s="432"/>
      <c r="V52" s="432"/>
      <c r="W52" s="433"/>
      <c r="AA52" s="177"/>
    </row>
    <row r="53" spans="1:27" s="2" customFormat="1" ht="9.9499999999999993" customHeight="1" x14ac:dyDescent="0.15">
      <c r="A53" s="424"/>
      <c r="B53" s="425"/>
      <c r="C53" s="425"/>
      <c r="D53" s="425"/>
      <c r="E53" s="426"/>
      <c r="G53" s="424"/>
      <c r="H53" s="425"/>
      <c r="I53" s="425"/>
      <c r="J53" s="425"/>
      <c r="K53" s="425"/>
      <c r="L53" s="426"/>
      <c r="N53" s="5" t="s">
        <v>195</v>
      </c>
      <c r="O53" s="429"/>
      <c r="P53" s="430"/>
      <c r="Q53" s="434"/>
      <c r="R53" s="435"/>
      <c r="S53" s="435"/>
      <c r="T53" s="435"/>
      <c r="U53" s="435"/>
      <c r="V53" s="435"/>
      <c r="W53" s="436"/>
      <c r="AA53" s="177"/>
    </row>
    <row r="54" spans="1:27" s="106" customFormat="1" ht="9.9499999999999993" customHeight="1" x14ac:dyDescent="0.15">
      <c r="A54" s="104" t="s">
        <v>245</v>
      </c>
      <c r="B54" s="105"/>
      <c r="C54" s="105"/>
      <c r="D54" s="105"/>
      <c r="E54" s="105"/>
      <c r="G54" s="104" t="s">
        <v>246</v>
      </c>
      <c r="H54" s="105"/>
      <c r="I54" s="105"/>
      <c r="J54" s="105"/>
      <c r="K54" s="105"/>
      <c r="L54" s="105"/>
      <c r="N54" s="105"/>
      <c r="O54" s="104" t="s">
        <v>247</v>
      </c>
      <c r="P54" s="105"/>
      <c r="Q54" s="105"/>
      <c r="R54" s="105"/>
      <c r="S54" s="105"/>
      <c r="T54" s="105"/>
      <c r="U54" s="105"/>
      <c r="V54" s="105"/>
      <c r="AA54" s="180"/>
    </row>
    <row r="55" spans="1:27" s="78" customFormat="1" ht="9.9499999999999993" customHeight="1" x14ac:dyDescent="0.15">
      <c r="A55" s="3" t="s">
        <v>248</v>
      </c>
      <c r="B55" s="3"/>
      <c r="C55" s="3"/>
      <c r="D55" s="3"/>
      <c r="E55" s="3"/>
      <c r="G55" s="3" t="s">
        <v>249</v>
      </c>
      <c r="H55" s="3"/>
      <c r="I55" s="3"/>
      <c r="J55" s="3"/>
      <c r="K55" s="3"/>
      <c r="L55" s="3"/>
      <c r="N55" s="3"/>
      <c r="O55" s="3" t="s">
        <v>250</v>
      </c>
      <c r="P55" s="3"/>
      <c r="Q55" s="3"/>
      <c r="R55" s="3"/>
      <c r="S55" s="3"/>
      <c r="T55" s="3"/>
      <c r="U55" s="3"/>
      <c r="V55" s="3"/>
      <c r="AA55" s="181"/>
    </row>
    <row r="56" spans="1:27" ht="21.95" customHeight="1" x14ac:dyDescent="0.15"/>
    <row r="57" spans="1:27" ht="14.1" customHeight="1" x14ac:dyDescent="0.15">
      <c r="B57" s="63" t="str">
        <f>$Y$1</f>
        <v>Bahnennachweis</v>
      </c>
      <c r="C57" s="64"/>
      <c r="D57" s="64"/>
      <c r="E57" s="64"/>
      <c r="F57" s="64"/>
      <c r="G57" s="64"/>
      <c r="H57" s="64"/>
      <c r="I57" s="64"/>
      <c r="J57" s="64"/>
      <c r="K57" s="64"/>
      <c r="L57" s="64"/>
      <c r="M57" s="65" t="str">
        <f>$AH$1</f>
        <v>lane detection</v>
      </c>
      <c r="N57" s="64"/>
      <c r="O57" s="64"/>
      <c r="P57" s="64"/>
      <c r="Q57" s="64"/>
      <c r="R57" s="64"/>
      <c r="S57" s="64"/>
      <c r="T57" s="64"/>
      <c r="U57" s="64"/>
      <c r="V57" s="64"/>
    </row>
    <row r="58" spans="1:27" s="2" customFormat="1" ht="9.9499999999999993" customHeight="1" x14ac:dyDescent="0.15">
      <c r="A58" s="68"/>
      <c r="B58" s="68"/>
      <c r="C58" s="68"/>
      <c r="D58" s="68"/>
      <c r="E58" s="68"/>
      <c r="F58" s="68"/>
      <c r="G58" s="68"/>
      <c r="H58" s="68"/>
      <c r="I58" s="68"/>
      <c r="J58" s="68"/>
      <c r="K58" s="68"/>
      <c r="L58" s="68"/>
      <c r="M58" s="68"/>
      <c r="N58" s="68"/>
      <c r="O58" s="68"/>
      <c r="P58" s="68"/>
      <c r="Q58" s="68"/>
      <c r="R58" s="68"/>
      <c r="S58" s="68"/>
      <c r="T58" s="68"/>
      <c r="U58" s="68"/>
      <c r="V58" s="68"/>
      <c r="AA58" s="177"/>
    </row>
    <row r="59" spans="1:27" s="2" customFormat="1" ht="9.9499999999999993" customHeight="1" x14ac:dyDescent="0.15">
      <c r="B59" s="68"/>
      <c r="C59" s="71" t="s">
        <v>194</v>
      </c>
      <c r="D59" s="380"/>
      <c r="E59" s="381"/>
      <c r="G59" s="71" t="s">
        <v>195</v>
      </c>
      <c r="H59" s="384"/>
      <c r="I59" s="385"/>
      <c r="K59" s="71" t="s">
        <v>196</v>
      </c>
      <c r="L59" s="380"/>
      <c r="M59" s="381"/>
      <c r="O59" s="68"/>
      <c r="P59" s="68"/>
      <c r="Q59" s="71" t="s">
        <v>197</v>
      </c>
      <c r="R59" s="384"/>
      <c r="S59" s="385"/>
      <c r="U59" s="68"/>
      <c r="V59" s="71" t="s">
        <v>198</v>
      </c>
      <c r="W59" s="388" t="s">
        <v>199</v>
      </c>
      <c r="AA59" s="177"/>
    </row>
    <row r="60" spans="1:27" s="2" customFormat="1" ht="9.9499999999999993" customHeight="1" x14ac:dyDescent="0.15">
      <c r="B60" s="68"/>
      <c r="C60" s="5" t="s">
        <v>202</v>
      </c>
      <c r="D60" s="382"/>
      <c r="E60" s="383"/>
      <c r="G60" s="5" t="s">
        <v>195</v>
      </c>
      <c r="H60" s="386"/>
      <c r="I60" s="387"/>
      <c r="K60" s="5" t="s">
        <v>203</v>
      </c>
      <c r="L60" s="382"/>
      <c r="M60" s="383"/>
      <c r="O60" s="68"/>
      <c r="P60" s="68"/>
      <c r="Q60" s="5" t="s">
        <v>204</v>
      </c>
      <c r="R60" s="386"/>
      <c r="S60" s="387"/>
      <c r="U60" s="68"/>
      <c r="V60" s="5" t="s">
        <v>205</v>
      </c>
      <c r="W60" s="389"/>
      <c r="AA60" s="177"/>
    </row>
    <row r="61" spans="1:27" s="2" customFormat="1" ht="9.9499999999999993" customHeight="1" x14ac:dyDescent="0.15">
      <c r="A61" s="68"/>
      <c r="B61" s="68"/>
      <c r="C61" s="68"/>
      <c r="D61" s="68"/>
      <c r="E61" s="68"/>
      <c r="F61" s="68"/>
      <c r="G61" s="68"/>
      <c r="H61" s="68"/>
      <c r="I61" s="68"/>
      <c r="J61" s="68"/>
      <c r="K61" s="68"/>
      <c r="L61" s="68"/>
      <c r="M61" s="68"/>
      <c r="N61" s="68"/>
      <c r="O61" s="68"/>
      <c r="P61" s="68"/>
      <c r="Q61" s="68"/>
      <c r="R61" s="68"/>
      <c r="S61" s="68"/>
      <c r="T61" s="68"/>
      <c r="U61" s="68"/>
      <c r="V61" s="68"/>
      <c r="AA61" s="177"/>
    </row>
    <row r="62" spans="1:27" s="2" customFormat="1" ht="9.9499999999999993" customHeight="1" x14ac:dyDescent="0.15">
      <c r="A62" s="4" t="s">
        <v>207</v>
      </c>
      <c r="B62" s="364"/>
      <c r="C62" s="4" t="s">
        <v>208</v>
      </c>
      <c r="D62" s="364"/>
      <c r="G62" s="4" t="s">
        <v>209</v>
      </c>
      <c r="H62" s="366"/>
      <c r="I62" s="367"/>
      <c r="J62" s="367"/>
      <c r="K62" s="367"/>
      <c r="L62" s="367"/>
      <c r="M62" s="367"/>
      <c r="N62" s="367"/>
      <c r="O62" s="367"/>
      <c r="P62" s="368"/>
      <c r="R62" s="4" t="s">
        <v>210</v>
      </c>
      <c r="S62" s="372"/>
      <c r="T62" s="373"/>
      <c r="U62" s="373"/>
      <c r="V62" s="373"/>
      <c r="W62" s="374"/>
      <c r="AA62" s="177"/>
    </row>
    <row r="63" spans="1:27" s="2" customFormat="1" ht="9.9499999999999993" customHeight="1" x14ac:dyDescent="0.15">
      <c r="A63" s="5" t="s">
        <v>211</v>
      </c>
      <c r="B63" s="365"/>
      <c r="C63" s="5" t="s">
        <v>212</v>
      </c>
      <c r="D63" s="365"/>
      <c r="G63" s="5" t="s">
        <v>213</v>
      </c>
      <c r="H63" s="369"/>
      <c r="I63" s="370"/>
      <c r="J63" s="370"/>
      <c r="K63" s="370"/>
      <c r="L63" s="370"/>
      <c r="M63" s="370"/>
      <c r="N63" s="370"/>
      <c r="O63" s="370"/>
      <c r="P63" s="371"/>
      <c r="R63" s="5" t="s">
        <v>214</v>
      </c>
      <c r="S63" s="375"/>
      <c r="T63" s="376"/>
      <c r="U63" s="376"/>
      <c r="V63" s="376"/>
      <c r="W63" s="377"/>
      <c r="AA63" s="177"/>
    </row>
    <row r="64" spans="1:27" s="2" customFormat="1" ht="9.9499999999999993" customHeight="1" x14ac:dyDescent="0.15">
      <c r="A64" s="68"/>
      <c r="B64" s="68"/>
      <c r="C64" s="68"/>
      <c r="D64" s="68"/>
      <c r="E64" s="68"/>
      <c r="F64" s="68"/>
      <c r="G64" s="68"/>
      <c r="H64" s="68"/>
      <c r="I64" s="68"/>
      <c r="J64" s="68"/>
      <c r="K64" s="68"/>
      <c r="L64" s="68"/>
      <c r="M64" s="68"/>
      <c r="N64" s="68"/>
      <c r="O64" s="68"/>
      <c r="P64" s="68"/>
      <c r="Q64" s="68"/>
      <c r="R64" s="72"/>
      <c r="S64" s="72"/>
      <c r="T64" s="68"/>
      <c r="U64" s="68"/>
      <c r="V64" s="68"/>
      <c r="AA64" s="177"/>
    </row>
    <row r="65" spans="1:27" s="2" customFormat="1" ht="9.9499999999999993" customHeight="1" x14ac:dyDescent="0.15">
      <c r="A65" s="73" t="s">
        <v>132</v>
      </c>
      <c r="B65" s="74" t="s">
        <v>215</v>
      </c>
      <c r="C65" s="75"/>
      <c r="D65" s="75"/>
      <c r="E65" s="75"/>
      <c r="F65" s="75"/>
      <c r="G65" s="75"/>
      <c r="H65" s="75"/>
      <c r="I65" s="75"/>
      <c r="J65" s="74" t="s">
        <v>216</v>
      </c>
      <c r="K65" s="75"/>
      <c r="L65" s="75"/>
      <c r="M65" s="75"/>
      <c r="N65" s="76"/>
      <c r="O65" s="74" t="s">
        <v>217</v>
      </c>
      <c r="P65" s="77"/>
      <c r="Q65" s="3"/>
      <c r="R65" s="3"/>
      <c r="S65" s="3"/>
      <c r="T65" s="3"/>
      <c r="U65" s="3"/>
      <c r="V65" s="3"/>
      <c r="W65" s="78"/>
      <c r="AA65" s="177"/>
    </row>
    <row r="66" spans="1:27" s="2" customFormat="1" ht="9.9499999999999993" customHeight="1" x14ac:dyDescent="0.15">
      <c r="A66" s="107" t="s">
        <v>126</v>
      </c>
      <c r="B66" s="80" t="s">
        <v>218</v>
      </c>
      <c r="C66" s="81"/>
      <c r="D66" s="81"/>
      <c r="E66" s="81"/>
      <c r="F66" s="81"/>
      <c r="G66" s="81"/>
      <c r="H66" s="81"/>
      <c r="I66" s="81"/>
      <c r="J66" s="80" t="s">
        <v>219</v>
      </c>
      <c r="K66" s="81"/>
      <c r="L66" s="81"/>
      <c r="M66" s="81"/>
      <c r="N66" s="82"/>
      <c r="O66" s="80" t="s">
        <v>220</v>
      </c>
      <c r="P66" s="83"/>
      <c r="Q66" s="3"/>
      <c r="R66" s="3"/>
      <c r="S66" s="3"/>
      <c r="T66" s="3"/>
      <c r="U66" s="3"/>
      <c r="V66" s="3"/>
      <c r="W66" s="78"/>
      <c r="AA66" s="177"/>
    </row>
    <row r="67" spans="1:27" s="90" customFormat="1" ht="9.9499999999999993" customHeight="1" x14ac:dyDescent="0.15">
      <c r="A67" s="108"/>
      <c r="B67" s="74" t="s">
        <v>133</v>
      </c>
      <c r="C67" s="77"/>
      <c r="D67" s="74" t="s">
        <v>134</v>
      </c>
      <c r="E67" s="77"/>
      <c r="F67" s="74" t="s">
        <v>135</v>
      </c>
      <c r="G67" s="77"/>
      <c r="H67" s="74" t="s">
        <v>136</v>
      </c>
      <c r="I67" s="85"/>
      <c r="J67" s="86" t="s">
        <v>252</v>
      </c>
      <c r="K67" s="86" t="s">
        <v>253</v>
      </c>
      <c r="L67" s="86" t="s">
        <v>254</v>
      </c>
      <c r="M67" s="86" t="s">
        <v>255</v>
      </c>
      <c r="N67" s="86" t="s">
        <v>256</v>
      </c>
      <c r="O67" s="87"/>
      <c r="P67" s="88"/>
      <c r="Q67" s="89"/>
      <c r="R67" s="73" t="s">
        <v>226</v>
      </c>
      <c r="S67" s="86" t="s">
        <v>252</v>
      </c>
      <c r="T67" s="86" t="s">
        <v>253</v>
      </c>
      <c r="U67" s="86" t="s">
        <v>254</v>
      </c>
      <c r="V67" s="86" t="s">
        <v>255</v>
      </c>
      <c r="W67" s="86" t="s">
        <v>256</v>
      </c>
      <c r="AA67" s="179"/>
    </row>
    <row r="68" spans="1:27" s="2" customFormat="1" ht="9.9499999999999993" customHeight="1" x14ac:dyDescent="0.15">
      <c r="A68" s="94"/>
      <c r="B68" s="80" t="s">
        <v>127</v>
      </c>
      <c r="C68" s="83"/>
      <c r="D68" s="80" t="s">
        <v>227</v>
      </c>
      <c r="E68" s="83"/>
      <c r="F68" s="80" t="s">
        <v>228</v>
      </c>
      <c r="G68" s="83"/>
      <c r="H68" s="80" t="s">
        <v>130</v>
      </c>
      <c r="I68" s="81"/>
      <c r="J68" s="134" t="s">
        <v>229</v>
      </c>
      <c r="K68" s="134" t="s">
        <v>230</v>
      </c>
      <c r="L68" s="134" t="s">
        <v>231</v>
      </c>
      <c r="M68" s="134" t="s">
        <v>232</v>
      </c>
      <c r="N68" s="134" t="s">
        <v>233</v>
      </c>
      <c r="O68" s="92"/>
      <c r="P68" s="93"/>
      <c r="Q68" s="3"/>
      <c r="R68" s="94" t="s">
        <v>234</v>
      </c>
      <c r="S68" s="134" t="s">
        <v>229</v>
      </c>
      <c r="T68" s="134" t="s">
        <v>230</v>
      </c>
      <c r="U68" s="134" t="s">
        <v>231</v>
      </c>
      <c r="V68" s="134" t="s">
        <v>232</v>
      </c>
      <c r="W68" s="134" t="s">
        <v>233</v>
      </c>
      <c r="AA68" s="177"/>
    </row>
    <row r="69" spans="1:27" s="2" customFormat="1" ht="9.9499999999999993" customHeight="1" x14ac:dyDescent="0.15">
      <c r="A69" s="392">
        <f>IF(AC$3="x",3,3)</f>
        <v>3</v>
      </c>
      <c r="B69" s="394"/>
      <c r="C69" s="395"/>
      <c r="D69" s="394"/>
      <c r="E69" s="395"/>
      <c r="F69" s="394"/>
      <c r="G69" s="395"/>
      <c r="H69" s="394"/>
      <c r="I69" s="395"/>
      <c r="J69" s="378"/>
      <c r="K69" s="378"/>
      <c r="L69" s="378"/>
      <c r="M69" s="378"/>
      <c r="N69" s="378"/>
      <c r="O69" s="405"/>
      <c r="P69" s="405"/>
      <c r="Q69" s="3"/>
      <c r="R69" s="73" t="s">
        <v>257</v>
      </c>
      <c r="S69" s="391"/>
      <c r="T69" s="391"/>
      <c r="U69" s="391"/>
      <c r="V69" s="391"/>
      <c r="W69" s="391"/>
      <c r="AA69" s="177"/>
    </row>
    <row r="70" spans="1:27" s="2" customFormat="1" ht="9.9499999999999993" customHeight="1" x14ac:dyDescent="0.15">
      <c r="A70" s="393"/>
      <c r="B70" s="396"/>
      <c r="C70" s="397"/>
      <c r="D70" s="396"/>
      <c r="E70" s="397"/>
      <c r="F70" s="396"/>
      <c r="G70" s="397"/>
      <c r="H70" s="396"/>
      <c r="I70" s="397"/>
      <c r="J70" s="379"/>
      <c r="K70" s="379"/>
      <c r="L70" s="379"/>
      <c r="M70" s="379"/>
      <c r="N70" s="379"/>
      <c r="O70" s="399"/>
      <c r="P70" s="399"/>
      <c r="Q70" s="3"/>
      <c r="R70" s="94" t="s">
        <v>236</v>
      </c>
      <c r="S70" s="391"/>
      <c r="T70" s="391"/>
      <c r="U70" s="391"/>
      <c r="V70" s="391"/>
      <c r="W70" s="391"/>
      <c r="AA70" s="177"/>
    </row>
    <row r="71" spans="1:27" s="2" customFormat="1" ht="9.9499999999999993" customHeight="1" x14ac:dyDescent="0.15">
      <c r="A71" s="392">
        <f>IF(AC$3="x",4,4)</f>
        <v>4</v>
      </c>
      <c r="B71" s="394"/>
      <c r="C71" s="395"/>
      <c r="D71" s="394"/>
      <c r="E71" s="395"/>
      <c r="F71" s="394"/>
      <c r="G71" s="395"/>
      <c r="H71" s="394"/>
      <c r="I71" s="395"/>
      <c r="J71" s="379"/>
      <c r="K71" s="379"/>
      <c r="L71" s="379"/>
      <c r="M71" s="379"/>
      <c r="N71" s="379"/>
      <c r="O71" s="399"/>
      <c r="P71" s="399"/>
      <c r="Q71" s="3"/>
      <c r="R71" s="73" t="s">
        <v>258</v>
      </c>
      <c r="S71" s="391"/>
      <c r="T71" s="391"/>
      <c r="U71" s="391"/>
      <c r="V71" s="391"/>
      <c r="W71" s="391"/>
      <c r="AA71" s="177"/>
    </row>
    <row r="72" spans="1:27" s="2" customFormat="1" ht="9.9499999999999993" customHeight="1" x14ac:dyDescent="0.15">
      <c r="A72" s="393"/>
      <c r="B72" s="396"/>
      <c r="C72" s="397"/>
      <c r="D72" s="396"/>
      <c r="E72" s="397"/>
      <c r="F72" s="396"/>
      <c r="G72" s="397"/>
      <c r="H72" s="396"/>
      <c r="I72" s="397"/>
      <c r="J72" s="398"/>
      <c r="K72" s="398"/>
      <c r="L72" s="398"/>
      <c r="M72" s="398"/>
      <c r="N72" s="398"/>
      <c r="O72" s="400"/>
      <c r="P72" s="400"/>
      <c r="Q72" s="3"/>
      <c r="R72" s="94" t="s">
        <v>238</v>
      </c>
      <c r="S72" s="391"/>
      <c r="T72" s="391"/>
      <c r="U72" s="391"/>
      <c r="V72" s="391"/>
      <c r="W72" s="391"/>
      <c r="AA72" s="177"/>
    </row>
    <row r="73" spans="1:27" s="2" customFormat="1" ht="9.9499999999999993" customHeight="1" x14ac:dyDescent="0.15">
      <c r="A73" s="392">
        <f>IF(AC$3="x",6,2)</f>
        <v>2</v>
      </c>
      <c r="B73" s="394"/>
      <c r="C73" s="395"/>
      <c r="D73" s="394"/>
      <c r="E73" s="395"/>
      <c r="F73" s="394"/>
      <c r="G73" s="395"/>
      <c r="H73" s="394"/>
      <c r="I73" s="406"/>
      <c r="J73" s="95" t="s">
        <v>239</v>
      </c>
      <c r="K73" s="96"/>
      <c r="L73" s="96"/>
      <c r="M73" s="96"/>
      <c r="N73" s="97"/>
      <c r="O73" s="401"/>
      <c r="P73" s="402"/>
      <c r="Q73" s="3"/>
      <c r="R73" s="73" t="s">
        <v>259</v>
      </c>
      <c r="S73" s="391"/>
      <c r="T73" s="391"/>
      <c r="U73" s="391"/>
      <c r="V73" s="391"/>
      <c r="W73" s="391"/>
      <c r="AA73" s="177"/>
    </row>
    <row r="74" spans="1:27" s="2" customFormat="1" ht="9.9499999999999993" customHeight="1" x14ac:dyDescent="0.15">
      <c r="A74" s="393"/>
      <c r="B74" s="396"/>
      <c r="C74" s="397"/>
      <c r="D74" s="396"/>
      <c r="E74" s="397"/>
      <c r="F74" s="396"/>
      <c r="G74" s="397"/>
      <c r="H74" s="396"/>
      <c r="I74" s="407"/>
      <c r="J74" s="98" t="s">
        <v>241</v>
      </c>
      <c r="K74" s="99"/>
      <c r="L74" s="99"/>
      <c r="M74" s="99"/>
      <c r="N74" s="100"/>
      <c r="O74" s="403"/>
      <c r="P74" s="404"/>
      <c r="Q74" s="3"/>
      <c r="R74" s="94" t="s">
        <v>260</v>
      </c>
      <c r="S74" s="391"/>
      <c r="T74" s="391"/>
      <c r="U74" s="391"/>
      <c r="V74" s="391"/>
      <c r="W74" s="391"/>
      <c r="AA74" s="177"/>
    </row>
    <row r="75" spans="1:27" s="2" customFormat="1" ht="9.9499999999999993" customHeight="1" x14ac:dyDescent="0.15">
      <c r="A75" s="392">
        <f>IF(AC$3="x",5,1)</f>
        <v>1</v>
      </c>
      <c r="B75" s="394"/>
      <c r="C75" s="395"/>
      <c r="D75" s="394"/>
      <c r="E75" s="395"/>
      <c r="F75" s="394"/>
      <c r="G75" s="395"/>
      <c r="H75" s="394"/>
      <c r="I75" s="406"/>
      <c r="J75" s="408"/>
      <c r="K75" s="409"/>
      <c r="L75" s="409"/>
      <c r="M75" s="409"/>
      <c r="N75" s="410"/>
      <c r="O75" s="401"/>
      <c r="P75" s="402"/>
      <c r="Q75" s="3"/>
      <c r="R75" s="73" t="s">
        <v>136</v>
      </c>
      <c r="S75" s="391"/>
      <c r="T75" s="391"/>
      <c r="U75" s="391"/>
      <c r="V75" s="391"/>
      <c r="W75" s="391"/>
      <c r="AA75" s="177"/>
    </row>
    <row r="76" spans="1:27" s="2" customFormat="1" ht="9.9499999999999993" customHeight="1" x14ac:dyDescent="0.15">
      <c r="A76" s="393"/>
      <c r="B76" s="396"/>
      <c r="C76" s="397"/>
      <c r="D76" s="396"/>
      <c r="E76" s="397"/>
      <c r="F76" s="396"/>
      <c r="G76" s="397"/>
      <c r="H76" s="396"/>
      <c r="I76" s="407"/>
      <c r="J76" s="411"/>
      <c r="K76" s="412"/>
      <c r="L76" s="412"/>
      <c r="M76" s="412"/>
      <c r="N76" s="413"/>
      <c r="O76" s="403"/>
      <c r="P76" s="404"/>
      <c r="Q76" s="3"/>
      <c r="R76" s="94" t="s">
        <v>130</v>
      </c>
      <c r="S76" s="391"/>
      <c r="T76" s="391"/>
      <c r="U76" s="391"/>
      <c r="V76" s="391"/>
      <c r="W76" s="391"/>
      <c r="AA76" s="177"/>
    </row>
    <row r="77" spans="1:27" s="90" customFormat="1" ht="9.9499999999999993" customHeight="1" x14ac:dyDescent="0.15">
      <c r="A77" s="86" t="s">
        <v>136</v>
      </c>
      <c r="B77" s="394"/>
      <c r="C77" s="395"/>
      <c r="D77" s="394"/>
      <c r="E77" s="395"/>
      <c r="F77" s="394"/>
      <c r="G77" s="395"/>
      <c r="H77" s="394"/>
      <c r="I77" s="406"/>
      <c r="J77" s="411"/>
      <c r="K77" s="412"/>
      <c r="L77" s="412"/>
      <c r="M77" s="412"/>
      <c r="N77" s="413"/>
      <c r="O77" s="417"/>
      <c r="P77" s="418"/>
      <c r="Q77" s="101"/>
      <c r="R77" s="95" t="s">
        <v>243</v>
      </c>
      <c r="S77" s="102"/>
      <c r="T77" s="102"/>
      <c r="U77" s="102"/>
      <c r="V77" s="102"/>
      <c r="W77" s="103"/>
      <c r="AA77" s="179"/>
    </row>
    <row r="78" spans="1:27" s="2" customFormat="1" ht="9.9499999999999993" customHeight="1" x14ac:dyDescent="0.15">
      <c r="A78" s="94" t="s">
        <v>130</v>
      </c>
      <c r="B78" s="396"/>
      <c r="C78" s="397"/>
      <c r="D78" s="396"/>
      <c r="E78" s="397"/>
      <c r="F78" s="396"/>
      <c r="G78" s="397"/>
      <c r="H78" s="396"/>
      <c r="I78" s="407"/>
      <c r="J78" s="414"/>
      <c r="K78" s="415"/>
      <c r="L78" s="415"/>
      <c r="M78" s="415"/>
      <c r="N78" s="416"/>
      <c r="O78" s="419"/>
      <c r="P78" s="420"/>
      <c r="Q78" s="3"/>
      <c r="R78" s="98" t="s">
        <v>244</v>
      </c>
      <c r="S78" s="99"/>
      <c r="T78" s="99"/>
      <c r="U78" s="99"/>
      <c r="V78" s="99"/>
      <c r="W78" s="93"/>
      <c r="AA78" s="177"/>
    </row>
    <row r="79" spans="1:27" s="2" customFormat="1" ht="9.9499999999999993" customHeight="1" x14ac:dyDescent="0.15">
      <c r="A79" s="62"/>
      <c r="B79" s="109"/>
      <c r="C79" s="64"/>
      <c r="D79" s="64"/>
      <c r="E79" s="64"/>
      <c r="F79" s="64"/>
      <c r="G79" s="64"/>
      <c r="H79" s="64"/>
      <c r="I79" s="64"/>
      <c r="J79" s="64"/>
      <c r="K79" s="64"/>
      <c r="L79" s="64"/>
      <c r="M79" s="64"/>
      <c r="N79" s="64"/>
      <c r="O79" s="64"/>
      <c r="P79" s="64"/>
      <c r="Q79" s="64"/>
      <c r="R79" s="64"/>
      <c r="S79" s="64"/>
      <c r="T79" s="64"/>
      <c r="U79" s="64"/>
      <c r="V79" s="64"/>
      <c r="W79" s="62"/>
      <c r="AA79" s="177"/>
    </row>
    <row r="80" spans="1:27" s="2" customFormat="1" ht="9.9499999999999993" customHeight="1" x14ac:dyDescent="0.15">
      <c r="A80" s="421"/>
      <c r="B80" s="422"/>
      <c r="C80" s="422"/>
      <c r="D80" s="422"/>
      <c r="E80" s="423"/>
      <c r="G80" s="421"/>
      <c r="H80" s="422"/>
      <c r="I80" s="422"/>
      <c r="J80" s="422"/>
      <c r="K80" s="422"/>
      <c r="L80" s="423"/>
      <c r="N80" s="71" t="s">
        <v>195</v>
      </c>
      <c r="O80" s="427"/>
      <c r="P80" s="428"/>
      <c r="Q80" s="431"/>
      <c r="R80" s="432"/>
      <c r="S80" s="432"/>
      <c r="T80" s="432"/>
      <c r="U80" s="432"/>
      <c r="V80" s="432"/>
      <c r="W80" s="433"/>
      <c r="AA80" s="177"/>
    </row>
    <row r="81" spans="1:27" s="2" customFormat="1" ht="9.9499999999999993" customHeight="1" x14ac:dyDescent="0.15">
      <c r="A81" s="424"/>
      <c r="B81" s="425"/>
      <c r="C81" s="425"/>
      <c r="D81" s="425"/>
      <c r="E81" s="426"/>
      <c r="G81" s="424"/>
      <c r="H81" s="425"/>
      <c r="I81" s="425"/>
      <c r="J81" s="425"/>
      <c r="K81" s="425"/>
      <c r="L81" s="426"/>
      <c r="N81" s="5" t="s">
        <v>195</v>
      </c>
      <c r="O81" s="429"/>
      <c r="P81" s="430"/>
      <c r="Q81" s="434"/>
      <c r="R81" s="435"/>
      <c r="S81" s="435"/>
      <c r="T81" s="435"/>
      <c r="U81" s="435"/>
      <c r="V81" s="435"/>
      <c r="W81" s="436"/>
      <c r="AA81" s="177"/>
    </row>
    <row r="82" spans="1:27" s="106" customFormat="1" ht="9.9499999999999993" customHeight="1" x14ac:dyDescent="0.15">
      <c r="A82" s="104" t="s">
        <v>245</v>
      </c>
      <c r="B82" s="105"/>
      <c r="C82" s="105"/>
      <c r="D82" s="105"/>
      <c r="E82" s="105"/>
      <c r="G82" s="104" t="s">
        <v>246</v>
      </c>
      <c r="H82" s="105"/>
      <c r="I82" s="105"/>
      <c r="J82" s="105"/>
      <c r="K82" s="105"/>
      <c r="L82" s="105"/>
      <c r="N82" s="105"/>
      <c r="O82" s="104" t="s">
        <v>247</v>
      </c>
      <c r="P82" s="105"/>
      <c r="Q82" s="105"/>
      <c r="R82" s="105"/>
      <c r="S82" s="105"/>
      <c r="T82" s="105"/>
      <c r="U82" s="105"/>
      <c r="V82" s="105"/>
      <c r="AA82" s="180"/>
    </row>
    <row r="83" spans="1:27" s="78" customFormat="1" ht="9.9499999999999993" customHeight="1" x14ac:dyDescent="0.15">
      <c r="A83" s="3" t="s">
        <v>248</v>
      </c>
      <c r="B83" s="3"/>
      <c r="C83" s="3"/>
      <c r="D83" s="3"/>
      <c r="E83" s="3"/>
      <c r="G83" s="3" t="s">
        <v>249</v>
      </c>
      <c r="H83" s="3"/>
      <c r="I83" s="3"/>
      <c r="J83" s="3"/>
      <c r="K83" s="3"/>
      <c r="L83" s="3"/>
      <c r="N83" s="3"/>
      <c r="O83" s="3" t="s">
        <v>250</v>
      </c>
      <c r="P83" s="3"/>
      <c r="Q83" s="3"/>
      <c r="R83" s="3"/>
      <c r="S83" s="3"/>
      <c r="T83" s="3"/>
      <c r="U83" s="3"/>
      <c r="V83" s="3"/>
      <c r="AA83" s="181"/>
    </row>
    <row r="84" spans="1:27" s="2" customFormat="1" ht="9.9499999999999993" customHeight="1" x14ac:dyDescent="0.15">
      <c r="A84" s="68"/>
      <c r="B84" s="68"/>
      <c r="C84" s="68"/>
      <c r="D84" s="68"/>
      <c r="E84" s="68"/>
      <c r="G84" s="68"/>
      <c r="H84" s="68"/>
      <c r="I84" s="68"/>
      <c r="J84" s="68"/>
      <c r="K84" s="68"/>
      <c r="L84" s="68"/>
      <c r="N84" s="68"/>
      <c r="O84" s="68"/>
      <c r="P84" s="68"/>
      <c r="Q84" s="68"/>
      <c r="R84" s="68"/>
      <c r="S84" s="68"/>
      <c r="T84" s="68"/>
      <c r="U84" s="68"/>
      <c r="V84" s="68"/>
      <c r="AA84" s="177"/>
    </row>
    <row r="85" spans="1:27" ht="14.1" customHeight="1" x14ac:dyDescent="0.15">
      <c r="B85" s="63" t="str">
        <f>$Y$1</f>
        <v>Bahnennachweis</v>
      </c>
      <c r="C85" s="64"/>
      <c r="D85" s="64"/>
      <c r="E85" s="64"/>
      <c r="F85" s="64"/>
      <c r="G85" s="64"/>
      <c r="H85" s="64"/>
      <c r="I85" s="64"/>
      <c r="J85" s="64"/>
      <c r="K85" s="64"/>
      <c r="L85" s="64"/>
      <c r="M85" s="65" t="str">
        <f>$AH$1</f>
        <v>lane detection</v>
      </c>
      <c r="N85" s="64"/>
      <c r="O85" s="64"/>
      <c r="P85" s="64"/>
      <c r="Q85" s="64"/>
      <c r="R85" s="64"/>
      <c r="S85" s="64"/>
      <c r="T85" s="64"/>
      <c r="U85" s="64"/>
      <c r="V85" s="64"/>
    </row>
    <row r="86" spans="1:27" s="2" customFormat="1" ht="9.9499999999999993" customHeight="1" x14ac:dyDescent="0.15">
      <c r="A86" s="68"/>
      <c r="B86" s="68"/>
      <c r="C86" s="68"/>
      <c r="D86" s="68"/>
      <c r="E86" s="68"/>
      <c r="F86" s="68"/>
      <c r="G86" s="68"/>
      <c r="H86" s="68"/>
      <c r="I86" s="68"/>
      <c r="J86" s="68"/>
      <c r="K86" s="68"/>
      <c r="L86" s="68"/>
      <c r="M86" s="68"/>
      <c r="N86" s="68"/>
      <c r="O86" s="68"/>
      <c r="P86" s="68"/>
      <c r="Q86" s="68"/>
      <c r="R86" s="68"/>
      <c r="S86" s="68"/>
      <c r="T86" s="68"/>
      <c r="U86" s="68"/>
      <c r="V86" s="68"/>
      <c r="AA86" s="177"/>
    </row>
    <row r="87" spans="1:27" s="2" customFormat="1" ht="9.9499999999999993" customHeight="1" x14ac:dyDescent="0.15">
      <c r="B87" s="68"/>
      <c r="C87" s="71" t="s">
        <v>194</v>
      </c>
      <c r="D87" s="380"/>
      <c r="E87" s="381"/>
      <c r="G87" s="71" t="s">
        <v>195</v>
      </c>
      <c r="H87" s="384"/>
      <c r="I87" s="385"/>
      <c r="K87" s="71" t="s">
        <v>196</v>
      </c>
      <c r="L87" s="380"/>
      <c r="M87" s="381"/>
      <c r="O87" s="68"/>
      <c r="P87" s="68"/>
      <c r="Q87" s="71" t="s">
        <v>197</v>
      </c>
      <c r="R87" s="384"/>
      <c r="S87" s="385"/>
      <c r="U87" s="68"/>
      <c r="V87" s="71" t="s">
        <v>198</v>
      </c>
      <c r="W87" s="388" t="s">
        <v>251</v>
      </c>
      <c r="AA87" s="177"/>
    </row>
    <row r="88" spans="1:27" s="2" customFormat="1" ht="9.9499999999999993" customHeight="1" x14ac:dyDescent="0.15">
      <c r="B88" s="68"/>
      <c r="C88" s="5" t="s">
        <v>202</v>
      </c>
      <c r="D88" s="382"/>
      <c r="E88" s="383"/>
      <c r="G88" s="5" t="s">
        <v>195</v>
      </c>
      <c r="H88" s="386"/>
      <c r="I88" s="387"/>
      <c r="K88" s="5" t="s">
        <v>203</v>
      </c>
      <c r="L88" s="382"/>
      <c r="M88" s="383"/>
      <c r="O88" s="68"/>
      <c r="P88" s="68"/>
      <c r="Q88" s="5" t="s">
        <v>204</v>
      </c>
      <c r="R88" s="386"/>
      <c r="S88" s="387"/>
      <c r="U88" s="68"/>
      <c r="V88" s="5" t="s">
        <v>205</v>
      </c>
      <c r="W88" s="389"/>
      <c r="AA88" s="177"/>
    </row>
    <row r="89" spans="1:27" s="2" customFormat="1" ht="9.9499999999999993" customHeight="1" x14ac:dyDescent="0.15">
      <c r="A89" s="68"/>
      <c r="B89" s="68"/>
      <c r="C89" s="68"/>
      <c r="D89" s="68"/>
      <c r="E89" s="68"/>
      <c r="F89" s="68"/>
      <c r="G89" s="68"/>
      <c r="H89" s="68"/>
      <c r="I89" s="68"/>
      <c r="J89" s="68"/>
      <c r="K89" s="68"/>
      <c r="L89" s="68"/>
      <c r="M89" s="68"/>
      <c r="N89" s="68"/>
      <c r="O89" s="68"/>
      <c r="P89" s="68"/>
      <c r="Q89" s="68"/>
      <c r="R89" s="68"/>
      <c r="S89" s="68"/>
      <c r="T89" s="68"/>
      <c r="U89" s="68"/>
      <c r="V89" s="68"/>
      <c r="AA89" s="177"/>
    </row>
    <row r="90" spans="1:27" s="2" customFormat="1" ht="9.9499999999999993" customHeight="1" x14ac:dyDescent="0.15">
      <c r="A90" s="4" t="s">
        <v>207</v>
      </c>
      <c r="B90" s="364"/>
      <c r="C90" s="4" t="s">
        <v>208</v>
      </c>
      <c r="D90" s="364"/>
      <c r="G90" s="4" t="s">
        <v>209</v>
      </c>
      <c r="H90" s="366"/>
      <c r="I90" s="367"/>
      <c r="J90" s="367"/>
      <c r="K90" s="367"/>
      <c r="L90" s="367"/>
      <c r="M90" s="367"/>
      <c r="N90" s="367"/>
      <c r="O90" s="367"/>
      <c r="P90" s="368"/>
      <c r="R90" s="4" t="s">
        <v>210</v>
      </c>
      <c r="S90" s="372"/>
      <c r="T90" s="373"/>
      <c r="U90" s="373"/>
      <c r="V90" s="373"/>
      <c r="W90" s="374"/>
      <c r="AA90" s="177"/>
    </row>
    <row r="91" spans="1:27" s="2" customFormat="1" ht="9.9499999999999993" customHeight="1" x14ac:dyDescent="0.15">
      <c r="A91" s="5" t="s">
        <v>211</v>
      </c>
      <c r="B91" s="365"/>
      <c r="C91" s="5" t="s">
        <v>212</v>
      </c>
      <c r="D91" s="365"/>
      <c r="G91" s="5" t="s">
        <v>213</v>
      </c>
      <c r="H91" s="369"/>
      <c r="I91" s="370"/>
      <c r="J91" s="370"/>
      <c r="K91" s="370"/>
      <c r="L91" s="370"/>
      <c r="M91" s="370"/>
      <c r="N91" s="370"/>
      <c r="O91" s="370"/>
      <c r="P91" s="371"/>
      <c r="R91" s="5" t="s">
        <v>214</v>
      </c>
      <c r="S91" s="375"/>
      <c r="T91" s="376"/>
      <c r="U91" s="376"/>
      <c r="V91" s="376"/>
      <c r="W91" s="377"/>
      <c r="AA91" s="177"/>
    </row>
    <row r="92" spans="1:27" s="2" customFormat="1" ht="9.9499999999999993" customHeight="1" x14ac:dyDescent="0.15">
      <c r="A92" s="68"/>
      <c r="B92" s="68"/>
      <c r="C92" s="68"/>
      <c r="D92" s="68"/>
      <c r="E92" s="68"/>
      <c r="F92" s="68"/>
      <c r="G92" s="68"/>
      <c r="H92" s="68"/>
      <c r="I92" s="68"/>
      <c r="J92" s="68"/>
      <c r="K92" s="68"/>
      <c r="L92" s="68"/>
      <c r="M92" s="68"/>
      <c r="N92" s="68"/>
      <c r="O92" s="68"/>
      <c r="P92" s="68"/>
      <c r="Q92" s="68"/>
      <c r="R92" s="72"/>
      <c r="S92" s="72"/>
      <c r="T92" s="68"/>
      <c r="U92" s="68"/>
      <c r="V92" s="68"/>
      <c r="AA92" s="177"/>
    </row>
    <row r="93" spans="1:27" s="2" customFormat="1" ht="9.9499999999999993" customHeight="1" x14ac:dyDescent="0.15">
      <c r="A93" s="73" t="s">
        <v>132</v>
      </c>
      <c r="B93" s="74" t="s">
        <v>215</v>
      </c>
      <c r="C93" s="75"/>
      <c r="D93" s="75"/>
      <c r="E93" s="75"/>
      <c r="F93" s="75"/>
      <c r="G93" s="75"/>
      <c r="H93" s="75"/>
      <c r="I93" s="75"/>
      <c r="J93" s="74" t="s">
        <v>216</v>
      </c>
      <c r="K93" s="75"/>
      <c r="L93" s="75"/>
      <c r="M93" s="75"/>
      <c r="N93" s="76"/>
      <c r="O93" s="74" t="s">
        <v>217</v>
      </c>
      <c r="P93" s="77"/>
      <c r="Q93" s="3"/>
      <c r="R93" s="3"/>
      <c r="S93" s="3"/>
      <c r="T93" s="3"/>
      <c r="U93" s="3"/>
      <c r="V93" s="3"/>
      <c r="W93" s="78"/>
      <c r="AA93" s="177"/>
    </row>
    <row r="94" spans="1:27" s="2" customFormat="1" ht="9.9499999999999993" customHeight="1" x14ac:dyDescent="0.15">
      <c r="A94" s="107" t="s">
        <v>126</v>
      </c>
      <c r="B94" s="80" t="s">
        <v>218</v>
      </c>
      <c r="C94" s="81"/>
      <c r="D94" s="81"/>
      <c r="E94" s="81"/>
      <c r="F94" s="81"/>
      <c r="G94" s="81"/>
      <c r="H94" s="81"/>
      <c r="I94" s="81"/>
      <c r="J94" s="80" t="s">
        <v>219</v>
      </c>
      <c r="K94" s="81"/>
      <c r="L94" s="81"/>
      <c r="M94" s="81"/>
      <c r="N94" s="82"/>
      <c r="O94" s="80" t="s">
        <v>220</v>
      </c>
      <c r="P94" s="83"/>
      <c r="Q94" s="3"/>
      <c r="R94" s="3"/>
      <c r="S94" s="3"/>
      <c r="T94" s="3"/>
      <c r="U94" s="3"/>
      <c r="V94" s="3"/>
      <c r="W94" s="78"/>
      <c r="AA94" s="177"/>
    </row>
    <row r="95" spans="1:27" s="90" customFormat="1" ht="9.9499999999999993" customHeight="1" x14ac:dyDescent="0.15">
      <c r="A95" s="108"/>
      <c r="B95" s="74" t="s">
        <v>133</v>
      </c>
      <c r="C95" s="77"/>
      <c r="D95" s="74" t="s">
        <v>134</v>
      </c>
      <c r="E95" s="77"/>
      <c r="F95" s="74" t="s">
        <v>135</v>
      </c>
      <c r="G95" s="77"/>
      <c r="H95" s="74" t="s">
        <v>136</v>
      </c>
      <c r="I95" s="85"/>
      <c r="J95" s="86" t="s">
        <v>252</v>
      </c>
      <c r="K95" s="86" t="s">
        <v>253</v>
      </c>
      <c r="L95" s="86" t="s">
        <v>254</v>
      </c>
      <c r="M95" s="86" t="s">
        <v>255</v>
      </c>
      <c r="N95" s="86" t="s">
        <v>256</v>
      </c>
      <c r="O95" s="87"/>
      <c r="P95" s="88"/>
      <c r="Q95" s="89"/>
      <c r="R95" s="73" t="s">
        <v>226</v>
      </c>
      <c r="S95" s="86" t="s">
        <v>252</v>
      </c>
      <c r="T95" s="86" t="s">
        <v>253</v>
      </c>
      <c r="U95" s="86" t="s">
        <v>254</v>
      </c>
      <c r="V95" s="86" t="s">
        <v>255</v>
      </c>
      <c r="W95" s="86" t="s">
        <v>256</v>
      </c>
      <c r="AA95" s="179"/>
    </row>
    <row r="96" spans="1:27" s="2" customFormat="1" ht="9.9499999999999993" customHeight="1" x14ac:dyDescent="0.15">
      <c r="A96" s="94"/>
      <c r="B96" s="80" t="s">
        <v>127</v>
      </c>
      <c r="C96" s="83"/>
      <c r="D96" s="80" t="s">
        <v>227</v>
      </c>
      <c r="E96" s="83"/>
      <c r="F96" s="80" t="s">
        <v>228</v>
      </c>
      <c r="G96" s="83"/>
      <c r="H96" s="80" t="s">
        <v>130</v>
      </c>
      <c r="I96" s="81"/>
      <c r="J96" s="134" t="s">
        <v>229</v>
      </c>
      <c r="K96" s="134" t="s">
        <v>230</v>
      </c>
      <c r="L96" s="134" t="s">
        <v>231</v>
      </c>
      <c r="M96" s="134" t="s">
        <v>232</v>
      </c>
      <c r="N96" s="134" t="s">
        <v>233</v>
      </c>
      <c r="O96" s="92"/>
      <c r="P96" s="93"/>
      <c r="Q96" s="3"/>
      <c r="R96" s="94" t="s">
        <v>234</v>
      </c>
      <c r="S96" s="134" t="s">
        <v>229</v>
      </c>
      <c r="T96" s="134" t="s">
        <v>230</v>
      </c>
      <c r="U96" s="134" t="s">
        <v>231</v>
      </c>
      <c r="V96" s="134" t="s">
        <v>232</v>
      </c>
      <c r="W96" s="134" t="s">
        <v>233</v>
      </c>
      <c r="AA96" s="177"/>
    </row>
    <row r="97" spans="1:27" s="2" customFormat="1" ht="9.9499999999999993" customHeight="1" x14ac:dyDescent="0.15">
      <c r="A97" s="392">
        <f>IF(AC$3="x",4,4)</f>
        <v>4</v>
      </c>
      <c r="B97" s="394"/>
      <c r="C97" s="395"/>
      <c r="D97" s="394"/>
      <c r="E97" s="395"/>
      <c r="F97" s="394"/>
      <c r="G97" s="395"/>
      <c r="H97" s="394"/>
      <c r="I97" s="395"/>
      <c r="J97" s="378"/>
      <c r="K97" s="378"/>
      <c r="L97" s="378"/>
      <c r="M97" s="378"/>
      <c r="N97" s="378"/>
      <c r="O97" s="405"/>
      <c r="P97" s="405"/>
      <c r="Q97" s="3"/>
      <c r="R97" s="73" t="s">
        <v>257</v>
      </c>
      <c r="S97" s="391"/>
      <c r="T97" s="391"/>
      <c r="U97" s="391"/>
      <c r="V97" s="391"/>
      <c r="W97" s="391"/>
      <c r="AA97" s="177"/>
    </row>
    <row r="98" spans="1:27" s="2" customFormat="1" ht="9.9499999999999993" customHeight="1" x14ac:dyDescent="0.15">
      <c r="A98" s="393"/>
      <c r="B98" s="396"/>
      <c r="C98" s="397"/>
      <c r="D98" s="396"/>
      <c r="E98" s="397"/>
      <c r="F98" s="396"/>
      <c r="G98" s="397"/>
      <c r="H98" s="396"/>
      <c r="I98" s="397"/>
      <c r="J98" s="379"/>
      <c r="K98" s="379"/>
      <c r="L98" s="379"/>
      <c r="M98" s="379"/>
      <c r="N98" s="379"/>
      <c r="O98" s="399"/>
      <c r="P98" s="399"/>
      <c r="Q98" s="3"/>
      <c r="R98" s="94" t="s">
        <v>236</v>
      </c>
      <c r="S98" s="391"/>
      <c r="T98" s="391"/>
      <c r="U98" s="391"/>
      <c r="V98" s="391"/>
      <c r="W98" s="391"/>
      <c r="AA98" s="177"/>
    </row>
    <row r="99" spans="1:27" s="2" customFormat="1" ht="9.9499999999999993" customHeight="1" x14ac:dyDescent="0.15">
      <c r="A99" s="392">
        <f>IF(AC$3="x",3,3)</f>
        <v>3</v>
      </c>
      <c r="B99" s="394"/>
      <c r="C99" s="395"/>
      <c r="D99" s="394"/>
      <c r="E99" s="395"/>
      <c r="F99" s="394"/>
      <c r="G99" s="395"/>
      <c r="H99" s="394"/>
      <c r="I99" s="395"/>
      <c r="J99" s="379"/>
      <c r="K99" s="379"/>
      <c r="L99" s="379"/>
      <c r="M99" s="379"/>
      <c r="N99" s="379"/>
      <c r="O99" s="399"/>
      <c r="P99" s="399"/>
      <c r="Q99" s="3"/>
      <c r="R99" s="73" t="s">
        <v>258</v>
      </c>
      <c r="S99" s="391"/>
      <c r="T99" s="391"/>
      <c r="U99" s="391"/>
      <c r="V99" s="391"/>
      <c r="W99" s="391"/>
      <c r="AA99" s="177"/>
    </row>
    <row r="100" spans="1:27" s="2" customFormat="1" ht="9.9499999999999993" customHeight="1" x14ac:dyDescent="0.15">
      <c r="A100" s="393"/>
      <c r="B100" s="396"/>
      <c r="C100" s="397"/>
      <c r="D100" s="396"/>
      <c r="E100" s="397"/>
      <c r="F100" s="396"/>
      <c r="G100" s="397"/>
      <c r="H100" s="396"/>
      <c r="I100" s="397"/>
      <c r="J100" s="398"/>
      <c r="K100" s="398"/>
      <c r="L100" s="398"/>
      <c r="M100" s="398"/>
      <c r="N100" s="398"/>
      <c r="O100" s="400"/>
      <c r="P100" s="400"/>
      <c r="Q100" s="3"/>
      <c r="R100" s="94" t="s">
        <v>238</v>
      </c>
      <c r="S100" s="391"/>
      <c r="T100" s="391"/>
      <c r="U100" s="391"/>
      <c r="V100" s="391"/>
      <c r="W100" s="391"/>
      <c r="AA100" s="177"/>
    </row>
    <row r="101" spans="1:27" s="2" customFormat="1" ht="9.9499999999999993" customHeight="1" x14ac:dyDescent="0.15">
      <c r="A101" s="392">
        <f>IF(AC$3="x",5,1)</f>
        <v>1</v>
      </c>
      <c r="B101" s="394"/>
      <c r="C101" s="395"/>
      <c r="D101" s="394"/>
      <c r="E101" s="395"/>
      <c r="F101" s="394"/>
      <c r="G101" s="395"/>
      <c r="H101" s="394"/>
      <c r="I101" s="406"/>
      <c r="J101" s="95" t="s">
        <v>239</v>
      </c>
      <c r="K101" s="96"/>
      <c r="L101" s="96"/>
      <c r="M101" s="96"/>
      <c r="N101" s="97"/>
      <c r="O101" s="401"/>
      <c r="P101" s="402"/>
      <c r="Q101" s="3"/>
      <c r="R101" s="73" t="s">
        <v>259</v>
      </c>
      <c r="S101" s="391"/>
      <c r="T101" s="391"/>
      <c r="U101" s="391"/>
      <c r="V101" s="391"/>
      <c r="W101" s="391"/>
      <c r="AA101" s="177"/>
    </row>
    <row r="102" spans="1:27" s="2" customFormat="1" ht="9.9499999999999993" customHeight="1" x14ac:dyDescent="0.15">
      <c r="A102" s="393"/>
      <c r="B102" s="396"/>
      <c r="C102" s="397"/>
      <c r="D102" s="396"/>
      <c r="E102" s="397"/>
      <c r="F102" s="396"/>
      <c r="G102" s="397"/>
      <c r="H102" s="396"/>
      <c r="I102" s="407"/>
      <c r="J102" s="98" t="s">
        <v>241</v>
      </c>
      <c r="K102" s="99"/>
      <c r="L102" s="99"/>
      <c r="M102" s="99"/>
      <c r="N102" s="100"/>
      <c r="O102" s="403"/>
      <c r="P102" s="404"/>
      <c r="Q102" s="3"/>
      <c r="R102" s="94" t="s">
        <v>260</v>
      </c>
      <c r="S102" s="391"/>
      <c r="T102" s="391"/>
      <c r="U102" s="391"/>
      <c r="V102" s="391"/>
      <c r="W102" s="391"/>
      <c r="AA102" s="177"/>
    </row>
    <row r="103" spans="1:27" s="2" customFormat="1" ht="9.9499999999999993" customHeight="1" x14ac:dyDescent="0.15">
      <c r="A103" s="392">
        <f>IF(AC$3="x",6,2)</f>
        <v>2</v>
      </c>
      <c r="B103" s="394"/>
      <c r="C103" s="395"/>
      <c r="D103" s="394"/>
      <c r="E103" s="395"/>
      <c r="F103" s="394"/>
      <c r="G103" s="395"/>
      <c r="H103" s="394"/>
      <c r="I103" s="406"/>
      <c r="J103" s="408"/>
      <c r="K103" s="409"/>
      <c r="L103" s="409"/>
      <c r="M103" s="409"/>
      <c r="N103" s="410"/>
      <c r="O103" s="401"/>
      <c r="P103" s="402"/>
      <c r="Q103" s="3"/>
      <c r="R103" s="73" t="s">
        <v>136</v>
      </c>
      <c r="S103" s="391"/>
      <c r="T103" s="391"/>
      <c r="U103" s="391"/>
      <c r="V103" s="391"/>
      <c r="W103" s="391"/>
      <c r="AA103" s="177"/>
    </row>
    <row r="104" spans="1:27" s="2" customFormat="1" ht="9.9499999999999993" customHeight="1" x14ac:dyDescent="0.15">
      <c r="A104" s="393"/>
      <c r="B104" s="396"/>
      <c r="C104" s="397"/>
      <c r="D104" s="396"/>
      <c r="E104" s="397"/>
      <c r="F104" s="396"/>
      <c r="G104" s="397"/>
      <c r="H104" s="396"/>
      <c r="I104" s="407"/>
      <c r="J104" s="411"/>
      <c r="K104" s="412"/>
      <c r="L104" s="412"/>
      <c r="M104" s="412"/>
      <c r="N104" s="413"/>
      <c r="O104" s="403"/>
      <c r="P104" s="404"/>
      <c r="Q104" s="3"/>
      <c r="R104" s="94" t="s">
        <v>130</v>
      </c>
      <c r="S104" s="391"/>
      <c r="T104" s="391"/>
      <c r="U104" s="391"/>
      <c r="V104" s="391"/>
      <c r="W104" s="391"/>
      <c r="AA104" s="177"/>
    </row>
    <row r="105" spans="1:27" s="90" customFormat="1" ht="9.9499999999999993" customHeight="1" x14ac:dyDescent="0.15">
      <c r="A105" s="86" t="s">
        <v>136</v>
      </c>
      <c r="B105" s="394"/>
      <c r="C105" s="395"/>
      <c r="D105" s="394"/>
      <c r="E105" s="395"/>
      <c r="F105" s="394"/>
      <c r="G105" s="395"/>
      <c r="H105" s="394"/>
      <c r="I105" s="406"/>
      <c r="J105" s="411"/>
      <c r="K105" s="412"/>
      <c r="L105" s="412"/>
      <c r="M105" s="412"/>
      <c r="N105" s="413"/>
      <c r="O105" s="417"/>
      <c r="P105" s="418"/>
      <c r="Q105" s="101"/>
      <c r="R105" s="95" t="s">
        <v>243</v>
      </c>
      <c r="S105" s="102"/>
      <c r="T105" s="102"/>
      <c r="U105" s="102"/>
      <c r="V105" s="102"/>
      <c r="W105" s="103"/>
      <c r="AA105" s="179"/>
    </row>
    <row r="106" spans="1:27" s="2" customFormat="1" ht="9.9499999999999993" customHeight="1" x14ac:dyDescent="0.15">
      <c r="A106" s="94" t="s">
        <v>130</v>
      </c>
      <c r="B106" s="396"/>
      <c r="C106" s="397"/>
      <c r="D106" s="396"/>
      <c r="E106" s="397"/>
      <c r="F106" s="396"/>
      <c r="G106" s="397"/>
      <c r="H106" s="396"/>
      <c r="I106" s="407"/>
      <c r="J106" s="414"/>
      <c r="K106" s="415"/>
      <c r="L106" s="415"/>
      <c r="M106" s="415"/>
      <c r="N106" s="416"/>
      <c r="O106" s="419"/>
      <c r="P106" s="420"/>
      <c r="Q106" s="3"/>
      <c r="R106" s="98" t="s">
        <v>244</v>
      </c>
      <c r="S106" s="99"/>
      <c r="T106" s="99"/>
      <c r="U106" s="99"/>
      <c r="V106" s="99"/>
      <c r="W106" s="93"/>
      <c r="AA106" s="177"/>
    </row>
    <row r="107" spans="1:27" s="2" customFormat="1" ht="9.9499999999999993" customHeight="1" x14ac:dyDescent="0.15">
      <c r="A107" s="62"/>
      <c r="B107" s="109"/>
      <c r="C107" s="64"/>
      <c r="D107" s="64"/>
      <c r="E107" s="64"/>
      <c r="F107" s="64"/>
      <c r="G107" s="64"/>
      <c r="H107" s="64"/>
      <c r="I107" s="64"/>
      <c r="J107" s="64"/>
      <c r="K107" s="64"/>
      <c r="L107" s="64"/>
      <c r="M107" s="64"/>
      <c r="N107" s="64"/>
      <c r="O107" s="64"/>
      <c r="P107" s="64"/>
      <c r="Q107" s="64"/>
      <c r="R107" s="64"/>
      <c r="S107" s="64"/>
      <c r="T107" s="64"/>
      <c r="U107" s="64"/>
      <c r="V107" s="64"/>
      <c r="W107" s="62"/>
      <c r="AA107" s="177"/>
    </row>
    <row r="108" spans="1:27" s="2" customFormat="1" ht="9.9499999999999993" customHeight="1" x14ac:dyDescent="0.15">
      <c r="A108" s="421"/>
      <c r="B108" s="422"/>
      <c r="C108" s="422"/>
      <c r="D108" s="422"/>
      <c r="E108" s="423"/>
      <c r="G108" s="421"/>
      <c r="H108" s="422"/>
      <c r="I108" s="422"/>
      <c r="J108" s="422"/>
      <c r="K108" s="422"/>
      <c r="L108" s="423"/>
      <c r="N108" s="71" t="s">
        <v>195</v>
      </c>
      <c r="O108" s="427"/>
      <c r="P108" s="428"/>
      <c r="Q108" s="431"/>
      <c r="R108" s="432"/>
      <c r="S108" s="432"/>
      <c r="T108" s="432"/>
      <c r="U108" s="432"/>
      <c r="V108" s="432"/>
      <c r="W108" s="433"/>
      <c r="AA108" s="177"/>
    </row>
    <row r="109" spans="1:27" s="2" customFormat="1" ht="9.9499999999999993" customHeight="1" x14ac:dyDescent="0.15">
      <c r="A109" s="424"/>
      <c r="B109" s="425"/>
      <c r="C109" s="425"/>
      <c r="D109" s="425"/>
      <c r="E109" s="426"/>
      <c r="G109" s="424"/>
      <c r="H109" s="425"/>
      <c r="I109" s="425"/>
      <c r="J109" s="425"/>
      <c r="K109" s="425"/>
      <c r="L109" s="426"/>
      <c r="N109" s="5" t="s">
        <v>195</v>
      </c>
      <c r="O109" s="429"/>
      <c r="P109" s="430"/>
      <c r="Q109" s="434"/>
      <c r="R109" s="435"/>
      <c r="S109" s="435"/>
      <c r="T109" s="435"/>
      <c r="U109" s="435"/>
      <c r="V109" s="435"/>
      <c r="W109" s="436"/>
      <c r="AA109" s="177"/>
    </row>
    <row r="110" spans="1:27" s="106" customFormat="1" ht="9.9499999999999993" customHeight="1" x14ac:dyDescent="0.15">
      <c r="A110" s="104" t="s">
        <v>245</v>
      </c>
      <c r="B110" s="105"/>
      <c r="C110" s="105"/>
      <c r="D110" s="105"/>
      <c r="E110" s="105"/>
      <c r="G110" s="104" t="s">
        <v>246</v>
      </c>
      <c r="H110" s="105"/>
      <c r="I110" s="105"/>
      <c r="J110" s="105"/>
      <c r="K110" s="105"/>
      <c r="L110" s="105"/>
      <c r="N110" s="105"/>
      <c r="O110" s="104" t="s">
        <v>247</v>
      </c>
      <c r="P110" s="105"/>
      <c r="Q110" s="105"/>
      <c r="R110" s="105"/>
      <c r="S110" s="105"/>
      <c r="T110" s="105"/>
      <c r="U110" s="105"/>
      <c r="V110" s="105"/>
      <c r="AA110" s="180"/>
    </row>
    <row r="111" spans="1:27" s="78" customFormat="1" ht="9.9499999999999993" customHeight="1" x14ac:dyDescent="0.15">
      <c r="A111" s="3" t="s">
        <v>248</v>
      </c>
      <c r="B111" s="3"/>
      <c r="C111" s="3"/>
      <c r="D111" s="3"/>
      <c r="E111" s="3"/>
      <c r="G111" s="3" t="s">
        <v>249</v>
      </c>
      <c r="H111" s="3"/>
      <c r="I111" s="3"/>
      <c r="J111" s="3"/>
      <c r="K111" s="3"/>
      <c r="L111" s="3"/>
      <c r="N111" s="3"/>
      <c r="O111" s="3" t="s">
        <v>250</v>
      </c>
      <c r="P111" s="3"/>
      <c r="Q111" s="3"/>
      <c r="R111" s="3"/>
      <c r="S111" s="3"/>
      <c r="T111" s="3"/>
      <c r="U111" s="3"/>
      <c r="V111" s="3"/>
      <c r="AA111" s="181"/>
    </row>
    <row r="112" spans="1:27" ht="21.95" customHeight="1" x14ac:dyDescent="0.15"/>
    <row r="113" spans="1:27" ht="12.75" customHeight="1" x14ac:dyDescent="0.15">
      <c r="B113" s="63" t="str">
        <f>$Y$1</f>
        <v>Bahnennachweis</v>
      </c>
      <c r="C113" s="64"/>
      <c r="D113" s="64"/>
      <c r="E113" s="64"/>
      <c r="F113" s="64"/>
      <c r="G113" s="64"/>
      <c r="H113" s="64"/>
      <c r="I113" s="64"/>
      <c r="J113" s="64"/>
      <c r="K113" s="64"/>
      <c r="L113" s="64"/>
      <c r="M113" s="65" t="str">
        <f>$AH$1</f>
        <v>lane detection</v>
      </c>
      <c r="N113" s="64"/>
      <c r="O113" s="64"/>
      <c r="P113" s="64"/>
      <c r="Q113" s="64"/>
      <c r="R113" s="64"/>
      <c r="S113" s="64"/>
      <c r="T113" s="64"/>
      <c r="U113" s="64"/>
      <c r="V113" s="64"/>
    </row>
    <row r="114" spans="1:27" s="2" customFormat="1" ht="9.9499999999999993" customHeight="1" x14ac:dyDescent="0.15">
      <c r="A114" s="68"/>
      <c r="B114" s="68"/>
      <c r="C114" s="68"/>
      <c r="D114" s="68"/>
      <c r="E114" s="68"/>
      <c r="F114" s="68"/>
      <c r="G114" s="68"/>
      <c r="H114" s="68"/>
      <c r="I114" s="68"/>
      <c r="J114" s="68"/>
      <c r="K114" s="68"/>
      <c r="L114" s="68"/>
      <c r="M114" s="68"/>
      <c r="N114" s="68"/>
      <c r="O114" s="68"/>
      <c r="P114" s="68"/>
      <c r="Q114" s="68"/>
      <c r="R114" s="68"/>
      <c r="S114" s="68"/>
      <c r="T114" s="68"/>
      <c r="U114" s="68"/>
      <c r="V114" s="68"/>
      <c r="AA114" s="177"/>
    </row>
    <row r="115" spans="1:27" s="2" customFormat="1" ht="9.9499999999999993" customHeight="1" x14ac:dyDescent="0.15">
      <c r="B115" s="68"/>
      <c r="C115" s="71" t="s">
        <v>194</v>
      </c>
      <c r="D115" s="380"/>
      <c r="E115" s="381"/>
      <c r="G115" s="71" t="s">
        <v>195</v>
      </c>
      <c r="H115" s="384"/>
      <c r="I115" s="385"/>
      <c r="K115" s="71" t="s">
        <v>196</v>
      </c>
      <c r="L115" s="380"/>
      <c r="M115" s="381"/>
      <c r="O115" s="68"/>
      <c r="P115" s="68"/>
      <c r="Q115" s="71" t="s">
        <v>197</v>
      </c>
      <c r="R115" s="384"/>
      <c r="S115" s="385"/>
      <c r="U115" s="68"/>
      <c r="V115" s="71" t="s">
        <v>198</v>
      </c>
      <c r="W115" s="388" t="s">
        <v>199</v>
      </c>
      <c r="AA115" s="177"/>
    </row>
    <row r="116" spans="1:27" s="2" customFormat="1" ht="9.9499999999999993" customHeight="1" x14ac:dyDescent="0.15">
      <c r="B116" s="68"/>
      <c r="C116" s="5" t="s">
        <v>202</v>
      </c>
      <c r="D116" s="382"/>
      <c r="E116" s="383"/>
      <c r="G116" s="5" t="s">
        <v>195</v>
      </c>
      <c r="H116" s="386"/>
      <c r="I116" s="387"/>
      <c r="K116" s="5" t="s">
        <v>203</v>
      </c>
      <c r="L116" s="382"/>
      <c r="M116" s="383"/>
      <c r="O116" s="68"/>
      <c r="P116" s="68"/>
      <c r="Q116" s="5" t="s">
        <v>204</v>
      </c>
      <c r="R116" s="386"/>
      <c r="S116" s="387"/>
      <c r="U116" s="68"/>
      <c r="V116" s="5" t="s">
        <v>205</v>
      </c>
      <c r="W116" s="389"/>
      <c r="AA116" s="177"/>
    </row>
    <row r="117" spans="1:27" s="2" customFormat="1" ht="9.9499999999999993" customHeight="1" x14ac:dyDescent="0.15">
      <c r="A117" s="68"/>
      <c r="B117" s="68"/>
      <c r="C117" s="68"/>
      <c r="D117" s="68"/>
      <c r="E117" s="68"/>
      <c r="F117" s="68"/>
      <c r="G117" s="68"/>
      <c r="H117" s="68"/>
      <c r="I117" s="68"/>
      <c r="J117" s="68"/>
      <c r="K117" s="68"/>
      <c r="L117" s="68"/>
      <c r="M117" s="68"/>
      <c r="N117" s="68"/>
      <c r="O117" s="68"/>
      <c r="P117" s="68"/>
      <c r="Q117" s="68"/>
      <c r="R117" s="68"/>
      <c r="S117" s="68"/>
      <c r="T117" s="68"/>
      <c r="U117" s="68"/>
      <c r="V117" s="68"/>
      <c r="AA117" s="177"/>
    </row>
    <row r="118" spans="1:27" s="2" customFormat="1" ht="9.9499999999999993" customHeight="1" x14ac:dyDescent="0.15">
      <c r="A118" s="4" t="s">
        <v>207</v>
      </c>
      <c r="B118" s="364"/>
      <c r="C118" s="4" t="s">
        <v>208</v>
      </c>
      <c r="D118" s="364"/>
      <c r="G118" s="4" t="s">
        <v>209</v>
      </c>
      <c r="H118" s="366"/>
      <c r="I118" s="367"/>
      <c r="J118" s="367"/>
      <c r="K118" s="367"/>
      <c r="L118" s="367"/>
      <c r="M118" s="367"/>
      <c r="N118" s="367"/>
      <c r="O118" s="367"/>
      <c r="P118" s="368"/>
      <c r="R118" s="4" t="s">
        <v>210</v>
      </c>
      <c r="S118" s="372"/>
      <c r="T118" s="373"/>
      <c r="U118" s="373"/>
      <c r="V118" s="373"/>
      <c r="W118" s="374"/>
      <c r="AA118" s="177"/>
    </row>
    <row r="119" spans="1:27" s="2" customFormat="1" ht="9.9499999999999993" customHeight="1" x14ac:dyDescent="0.15">
      <c r="A119" s="5" t="s">
        <v>211</v>
      </c>
      <c r="B119" s="365"/>
      <c r="C119" s="5" t="s">
        <v>212</v>
      </c>
      <c r="D119" s="365"/>
      <c r="G119" s="5" t="s">
        <v>213</v>
      </c>
      <c r="H119" s="369"/>
      <c r="I119" s="370"/>
      <c r="J119" s="370"/>
      <c r="K119" s="370"/>
      <c r="L119" s="370"/>
      <c r="M119" s="370"/>
      <c r="N119" s="370"/>
      <c r="O119" s="370"/>
      <c r="P119" s="371"/>
      <c r="R119" s="5" t="s">
        <v>214</v>
      </c>
      <c r="S119" s="375"/>
      <c r="T119" s="376"/>
      <c r="U119" s="376"/>
      <c r="V119" s="376"/>
      <c r="W119" s="377"/>
      <c r="AA119" s="177"/>
    </row>
    <row r="120" spans="1:27" s="2" customFormat="1" ht="9.9499999999999993" customHeight="1" x14ac:dyDescent="0.15">
      <c r="A120" s="68"/>
      <c r="B120" s="68"/>
      <c r="C120" s="68"/>
      <c r="D120" s="68"/>
      <c r="E120" s="68"/>
      <c r="F120" s="68"/>
      <c r="G120" s="68"/>
      <c r="H120" s="68"/>
      <c r="I120" s="68"/>
      <c r="J120" s="68"/>
      <c r="K120" s="68"/>
      <c r="L120" s="68"/>
      <c r="M120" s="68"/>
      <c r="N120" s="68"/>
      <c r="O120" s="68"/>
      <c r="P120" s="68"/>
      <c r="Q120" s="68"/>
      <c r="R120" s="72"/>
      <c r="S120" s="72"/>
      <c r="T120" s="68"/>
      <c r="U120" s="68"/>
      <c r="V120" s="68"/>
      <c r="AA120" s="177"/>
    </row>
    <row r="121" spans="1:27" s="2" customFormat="1" ht="9.9499999999999993" customHeight="1" x14ac:dyDescent="0.15">
      <c r="A121" s="73" t="s">
        <v>132</v>
      </c>
      <c r="B121" s="74" t="s">
        <v>215</v>
      </c>
      <c r="C121" s="75"/>
      <c r="D121" s="75"/>
      <c r="E121" s="75"/>
      <c r="F121" s="75"/>
      <c r="G121" s="75"/>
      <c r="H121" s="75"/>
      <c r="I121" s="75"/>
      <c r="J121" s="74" t="s">
        <v>216</v>
      </c>
      <c r="K121" s="75"/>
      <c r="L121" s="75"/>
      <c r="M121" s="75"/>
      <c r="N121" s="76"/>
      <c r="O121" s="74" t="s">
        <v>217</v>
      </c>
      <c r="P121" s="77"/>
      <c r="Q121" s="3"/>
      <c r="R121" s="3"/>
      <c r="S121" s="3"/>
      <c r="T121" s="3"/>
      <c r="U121" s="3"/>
      <c r="V121" s="3"/>
      <c r="W121" s="78"/>
      <c r="AA121" s="177"/>
    </row>
    <row r="122" spans="1:27" s="2" customFormat="1" ht="9.9499999999999993" customHeight="1" x14ac:dyDescent="0.15">
      <c r="A122" s="79" t="s">
        <v>126</v>
      </c>
      <c r="B122" s="80" t="s">
        <v>218</v>
      </c>
      <c r="C122" s="81"/>
      <c r="D122" s="81"/>
      <c r="E122" s="81"/>
      <c r="F122" s="81"/>
      <c r="G122" s="81"/>
      <c r="H122" s="81"/>
      <c r="I122" s="81"/>
      <c r="J122" s="80" t="s">
        <v>219</v>
      </c>
      <c r="K122" s="81"/>
      <c r="L122" s="81"/>
      <c r="M122" s="81"/>
      <c r="N122" s="82"/>
      <c r="O122" s="80" t="s">
        <v>220</v>
      </c>
      <c r="P122" s="83"/>
      <c r="Q122" s="3"/>
      <c r="R122" s="3"/>
      <c r="S122" s="3"/>
      <c r="T122" s="3"/>
      <c r="U122" s="3"/>
      <c r="V122" s="3"/>
      <c r="W122" s="78"/>
      <c r="AA122" s="177"/>
    </row>
    <row r="123" spans="1:27" s="90" customFormat="1" ht="9.9499999999999993" customHeight="1" x14ac:dyDescent="0.15">
      <c r="A123" s="84"/>
      <c r="B123" s="74" t="s">
        <v>133</v>
      </c>
      <c r="C123" s="77"/>
      <c r="D123" s="74" t="s">
        <v>134</v>
      </c>
      <c r="E123" s="77"/>
      <c r="F123" s="74" t="s">
        <v>135</v>
      </c>
      <c r="G123" s="77"/>
      <c r="H123" s="74" t="s">
        <v>136</v>
      </c>
      <c r="I123" s="85"/>
      <c r="J123" s="86" t="s">
        <v>221</v>
      </c>
      <c r="K123" s="86" t="s">
        <v>222</v>
      </c>
      <c r="L123" s="86" t="s">
        <v>223</v>
      </c>
      <c r="M123" s="86" t="s">
        <v>224</v>
      </c>
      <c r="N123" s="86" t="s">
        <v>225</v>
      </c>
      <c r="O123" s="87"/>
      <c r="P123" s="88"/>
      <c r="Q123" s="89"/>
      <c r="R123" s="73" t="s">
        <v>226</v>
      </c>
      <c r="S123" s="86" t="s">
        <v>221</v>
      </c>
      <c r="T123" s="86" t="s">
        <v>222</v>
      </c>
      <c r="U123" s="86" t="s">
        <v>223</v>
      </c>
      <c r="V123" s="86" t="s">
        <v>224</v>
      </c>
      <c r="W123" s="86" t="s">
        <v>225</v>
      </c>
      <c r="AA123" s="179"/>
    </row>
    <row r="124" spans="1:27" s="2" customFormat="1" ht="9.9499999999999993" customHeight="1" x14ac:dyDescent="0.15">
      <c r="A124" s="91"/>
      <c r="B124" s="80" t="s">
        <v>127</v>
      </c>
      <c r="C124" s="83"/>
      <c r="D124" s="80" t="s">
        <v>227</v>
      </c>
      <c r="E124" s="83"/>
      <c r="F124" s="80" t="s">
        <v>228</v>
      </c>
      <c r="G124" s="83"/>
      <c r="H124" s="80" t="s">
        <v>130</v>
      </c>
      <c r="I124" s="81"/>
      <c r="J124" s="134" t="s">
        <v>229</v>
      </c>
      <c r="K124" s="134" t="s">
        <v>230</v>
      </c>
      <c r="L124" s="134" t="s">
        <v>231</v>
      </c>
      <c r="M124" s="134" t="s">
        <v>232</v>
      </c>
      <c r="N124" s="134" t="s">
        <v>233</v>
      </c>
      <c r="O124" s="92"/>
      <c r="P124" s="93"/>
      <c r="Q124" s="3"/>
      <c r="R124" s="94" t="s">
        <v>234</v>
      </c>
      <c r="S124" s="134" t="s">
        <v>229</v>
      </c>
      <c r="T124" s="134" t="s">
        <v>230</v>
      </c>
      <c r="U124" s="134" t="s">
        <v>231</v>
      </c>
      <c r="V124" s="134" t="s">
        <v>232</v>
      </c>
      <c r="W124" s="134" t="s">
        <v>233</v>
      </c>
      <c r="AA124" s="177"/>
    </row>
    <row r="125" spans="1:27" s="2" customFormat="1" ht="9.9499999999999993" customHeight="1" x14ac:dyDescent="0.15">
      <c r="A125" s="392">
        <f>IF(AC$3="x",5,5)</f>
        <v>5</v>
      </c>
      <c r="B125" s="394"/>
      <c r="C125" s="395"/>
      <c r="D125" s="394"/>
      <c r="E125" s="395"/>
      <c r="F125" s="394"/>
      <c r="G125" s="395"/>
      <c r="H125" s="394"/>
      <c r="I125" s="395"/>
      <c r="J125" s="378"/>
      <c r="K125" s="378"/>
      <c r="L125" s="378"/>
      <c r="M125" s="378"/>
      <c r="N125" s="378"/>
      <c r="O125" s="405"/>
      <c r="P125" s="405"/>
      <c r="Q125" s="3"/>
      <c r="R125" s="73" t="s">
        <v>235</v>
      </c>
      <c r="S125" s="391"/>
      <c r="T125" s="391"/>
      <c r="U125" s="391"/>
      <c r="V125" s="391"/>
      <c r="W125" s="391"/>
      <c r="AA125" s="177"/>
    </row>
    <row r="126" spans="1:27" s="2" customFormat="1" ht="9.9499999999999993" customHeight="1" x14ac:dyDescent="0.15">
      <c r="A126" s="393"/>
      <c r="B126" s="396"/>
      <c r="C126" s="397"/>
      <c r="D126" s="396"/>
      <c r="E126" s="397"/>
      <c r="F126" s="396"/>
      <c r="G126" s="397"/>
      <c r="H126" s="396"/>
      <c r="I126" s="397"/>
      <c r="J126" s="379"/>
      <c r="K126" s="379"/>
      <c r="L126" s="379"/>
      <c r="M126" s="379"/>
      <c r="N126" s="379"/>
      <c r="O126" s="399"/>
      <c r="P126" s="399"/>
      <c r="Q126" s="3"/>
      <c r="R126" s="94" t="s">
        <v>236</v>
      </c>
      <c r="S126" s="391"/>
      <c r="T126" s="391"/>
      <c r="U126" s="391"/>
      <c r="V126" s="391"/>
      <c r="W126" s="391"/>
      <c r="AA126" s="177"/>
    </row>
    <row r="127" spans="1:27" s="2" customFormat="1" ht="9.9499999999999993" customHeight="1" x14ac:dyDescent="0.15">
      <c r="A127" s="392">
        <f>IF(AC$3="x",6,6)</f>
        <v>6</v>
      </c>
      <c r="B127" s="394"/>
      <c r="C127" s="395"/>
      <c r="D127" s="394"/>
      <c r="E127" s="395"/>
      <c r="F127" s="394"/>
      <c r="G127" s="395"/>
      <c r="H127" s="394"/>
      <c r="I127" s="395"/>
      <c r="J127" s="379"/>
      <c r="K127" s="379"/>
      <c r="L127" s="379"/>
      <c r="M127" s="379"/>
      <c r="N127" s="379"/>
      <c r="O127" s="399"/>
      <c r="P127" s="399"/>
      <c r="Q127" s="3"/>
      <c r="R127" s="73" t="s">
        <v>237</v>
      </c>
      <c r="S127" s="391"/>
      <c r="T127" s="391"/>
      <c r="U127" s="391"/>
      <c r="V127" s="391"/>
      <c r="W127" s="391"/>
      <c r="AA127" s="177"/>
    </row>
    <row r="128" spans="1:27" s="2" customFormat="1" ht="9.9499999999999993" customHeight="1" x14ac:dyDescent="0.15">
      <c r="A128" s="393"/>
      <c r="B128" s="396"/>
      <c r="C128" s="397"/>
      <c r="D128" s="396"/>
      <c r="E128" s="397"/>
      <c r="F128" s="396"/>
      <c r="G128" s="397"/>
      <c r="H128" s="396"/>
      <c r="I128" s="397"/>
      <c r="J128" s="398"/>
      <c r="K128" s="398"/>
      <c r="L128" s="398"/>
      <c r="M128" s="398"/>
      <c r="N128" s="398"/>
      <c r="O128" s="400"/>
      <c r="P128" s="400"/>
      <c r="Q128" s="3"/>
      <c r="R128" s="94" t="s">
        <v>238</v>
      </c>
      <c r="S128" s="391"/>
      <c r="T128" s="391"/>
      <c r="U128" s="391"/>
      <c r="V128" s="391"/>
      <c r="W128" s="391"/>
      <c r="AA128" s="177"/>
    </row>
    <row r="129" spans="1:27" s="2" customFormat="1" ht="9.9499999999999993" customHeight="1" x14ac:dyDescent="0.15">
      <c r="A129" s="392">
        <f>IF(AC$3="x",2,8)</f>
        <v>8</v>
      </c>
      <c r="B129" s="394"/>
      <c r="C129" s="395"/>
      <c r="D129" s="394"/>
      <c r="E129" s="395"/>
      <c r="F129" s="394"/>
      <c r="G129" s="395"/>
      <c r="H129" s="394"/>
      <c r="I129" s="406"/>
      <c r="J129" s="95" t="s">
        <v>239</v>
      </c>
      <c r="K129" s="96"/>
      <c r="L129" s="96"/>
      <c r="M129" s="96"/>
      <c r="N129" s="97"/>
      <c r="O129" s="401"/>
      <c r="P129" s="402"/>
      <c r="Q129" s="3"/>
      <c r="R129" s="73" t="s">
        <v>240</v>
      </c>
      <c r="S129" s="391"/>
      <c r="T129" s="391"/>
      <c r="U129" s="391"/>
      <c r="V129" s="391"/>
      <c r="W129" s="391"/>
      <c r="AA129" s="177"/>
    </row>
    <row r="130" spans="1:27" s="2" customFormat="1" ht="9.9499999999999993" customHeight="1" x14ac:dyDescent="0.15">
      <c r="A130" s="393"/>
      <c r="B130" s="396"/>
      <c r="C130" s="397"/>
      <c r="D130" s="396"/>
      <c r="E130" s="397"/>
      <c r="F130" s="396"/>
      <c r="G130" s="397"/>
      <c r="H130" s="396"/>
      <c r="I130" s="407"/>
      <c r="J130" s="98" t="s">
        <v>241</v>
      </c>
      <c r="K130" s="99"/>
      <c r="L130" s="99"/>
      <c r="M130" s="99"/>
      <c r="N130" s="100"/>
      <c r="O130" s="403"/>
      <c r="P130" s="404"/>
      <c r="Q130" s="3"/>
      <c r="R130" s="94" t="s">
        <v>242</v>
      </c>
      <c r="S130" s="391"/>
      <c r="T130" s="391"/>
      <c r="U130" s="391"/>
      <c r="V130" s="391"/>
      <c r="W130" s="391"/>
      <c r="AA130" s="177"/>
    </row>
    <row r="131" spans="1:27" s="2" customFormat="1" ht="9.9499999999999993" customHeight="1" x14ac:dyDescent="0.15">
      <c r="A131" s="392">
        <f>IF(AC$3="x",1,7)</f>
        <v>7</v>
      </c>
      <c r="B131" s="394"/>
      <c r="C131" s="395"/>
      <c r="D131" s="394"/>
      <c r="E131" s="395"/>
      <c r="F131" s="394"/>
      <c r="G131" s="395"/>
      <c r="H131" s="394"/>
      <c r="I131" s="406"/>
      <c r="J131" s="408"/>
      <c r="K131" s="409"/>
      <c r="L131" s="409"/>
      <c r="M131" s="409"/>
      <c r="N131" s="410"/>
      <c r="O131" s="401"/>
      <c r="P131" s="402"/>
      <c r="Q131" s="3"/>
      <c r="R131" s="73" t="s">
        <v>136</v>
      </c>
      <c r="S131" s="391"/>
      <c r="T131" s="391"/>
      <c r="U131" s="391"/>
      <c r="V131" s="391"/>
      <c r="W131" s="391"/>
      <c r="AA131" s="177"/>
    </row>
    <row r="132" spans="1:27" s="2" customFormat="1" ht="9.9499999999999993" customHeight="1" x14ac:dyDescent="0.15">
      <c r="A132" s="393"/>
      <c r="B132" s="396"/>
      <c r="C132" s="397"/>
      <c r="D132" s="396"/>
      <c r="E132" s="397"/>
      <c r="F132" s="396"/>
      <c r="G132" s="397"/>
      <c r="H132" s="396"/>
      <c r="I132" s="407"/>
      <c r="J132" s="411"/>
      <c r="K132" s="412"/>
      <c r="L132" s="412"/>
      <c r="M132" s="412"/>
      <c r="N132" s="413"/>
      <c r="O132" s="403"/>
      <c r="P132" s="404"/>
      <c r="Q132" s="3"/>
      <c r="R132" s="94" t="s">
        <v>130</v>
      </c>
      <c r="S132" s="391"/>
      <c r="T132" s="391"/>
      <c r="U132" s="391"/>
      <c r="V132" s="391"/>
      <c r="W132" s="391"/>
      <c r="AA132" s="177"/>
    </row>
    <row r="133" spans="1:27" s="90" customFormat="1" ht="9.9499999999999993" customHeight="1" x14ac:dyDescent="0.15">
      <c r="A133" s="86" t="s">
        <v>136</v>
      </c>
      <c r="B133" s="394"/>
      <c r="C133" s="395"/>
      <c r="D133" s="394"/>
      <c r="E133" s="395"/>
      <c r="F133" s="394"/>
      <c r="G133" s="395"/>
      <c r="H133" s="394"/>
      <c r="I133" s="406"/>
      <c r="J133" s="411"/>
      <c r="K133" s="412"/>
      <c r="L133" s="412"/>
      <c r="M133" s="412"/>
      <c r="N133" s="413"/>
      <c r="O133" s="417"/>
      <c r="P133" s="418"/>
      <c r="Q133" s="101"/>
      <c r="R133" s="95" t="s">
        <v>243</v>
      </c>
      <c r="S133" s="102"/>
      <c r="T133" s="102"/>
      <c r="U133" s="102"/>
      <c r="V133" s="102"/>
      <c r="W133" s="103"/>
      <c r="AA133" s="179"/>
    </row>
    <row r="134" spans="1:27" s="2" customFormat="1" ht="9.9499999999999993" customHeight="1" x14ac:dyDescent="0.15">
      <c r="A134" s="94" t="s">
        <v>130</v>
      </c>
      <c r="B134" s="396"/>
      <c r="C134" s="397"/>
      <c r="D134" s="396"/>
      <c r="E134" s="397"/>
      <c r="F134" s="396"/>
      <c r="G134" s="397"/>
      <c r="H134" s="396"/>
      <c r="I134" s="407"/>
      <c r="J134" s="414"/>
      <c r="K134" s="415"/>
      <c r="L134" s="415"/>
      <c r="M134" s="415"/>
      <c r="N134" s="416"/>
      <c r="O134" s="419"/>
      <c r="P134" s="420"/>
      <c r="Q134" s="3"/>
      <c r="R134" s="98" t="s">
        <v>244</v>
      </c>
      <c r="S134" s="99"/>
      <c r="T134" s="99"/>
      <c r="U134" s="99"/>
      <c r="V134" s="99"/>
      <c r="W134" s="93"/>
      <c r="AA134" s="177"/>
    </row>
    <row r="135" spans="1:27" s="2" customFormat="1" ht="9.9499999999999993" customHeight="1" x14ac:dyDescent="0.15">
      <c r="A135" s="68"/>
      <c r="B135" s="68"/>
      <c r="C135" s="68"/>
      <c r="D135" s="68"/>
      <c r="E135" s="68"/>
      <c r="F135" s="68"/>
      <c r="G135" s="68"/>
      <c r="H135" s="68"/>
      <c r="I135" s="68"/>
      <c r="J135" s="68"/>
      <c r="K135" s="68"/>
      <c r="L135" s="68"/>
      <c r="M135" s="68"/>
      <c r="N135" s="68"/>
      <c r="O135" s="68"/>
      <c r="P135" s="68"/>
      <c r="Q135" s="68"/>
      <c r="R135" s="68"/>
      <c r="S135" s="68"/>
      <c r="T135" s="68"/>
      <c r="U135" s="68"/>
      <c r="V135" s="68"/>
      <c r="AA135" s="177"/>
    </row>
    <row r="136" spans="1:27" s="2" customFormat="1" ht="9.9499999999999993" customHeight="1" x14ac:dyDescent="0.15">
      <c r="A136" s="421"/>
      <c r="B136" s="422"/>
      <c r="C136" s="422"/>
      <c r="D136" s="422"/>
      <c r="E136" s="423"/>
      <c r="G136" s="421"/>
      <c r="H136" s="422"/>
      <c r="I136" s="422"/>
      <c r="J136" s="422"/>
      <c r="K136" s="422"/>
      <c r="L136" s="423"/>
      <c r="N136" s="71" t="s">
        <v>195</v>
      </c>
      <c r="O136" s="427"/>
      <c r="P136" s="428"/>
      <c r="Q136" s="431"/>
      <c r="R136" s="432"/>
      <c r="S136" s="432"/>
      <c r="T136" s="432"/>
      <c r="U136" s="432"/>
      <c r="V136" s="432"/>
      <c r="W136" s="433"/>
      <c r="AA136" s="177"/>
    </row>
    <row r="137" spans="1:27" s="2" customFormat="1" ht="9.9499999999999993" customHeight="1" x14ac:dyDescent="0.15">
      <c r="A137" s="424"/>
      <c r="B137" s="425"/>
      <c r="C137" s="425"/>
      <c r="D137" s="425"/>
      <c r="E137" s="426"/>
      <c r="G137" s="424"/>
      <c r="H137" s="425"/>
      <c r="I137" s="425"/>
      <c r="J137" s="425"/>
      <c r="K137" s="425"/>
      <c r="L137" s="426"/>
      <c r="N137" s="5" t="s">
        <v>195</v>
      </c>
      <c r="O137" s="429"/>
      <c r="P137" s="430"/>
      <c r="Q137" s="434"/>
      <c r="R137" s="435"/>
      <c r="S137" s="435"/>
      <c r="T137" s="435"/>
      <c r="U137" s="435"/>
      <c r="V137" s="435"/>
      <c r="W137" s="436"/>
      <c r="AA137" s="177"/>
    </row>
    <row r="138" spans="1:27" s="90" customFormat="1" ht="9.9499999999999993" customHeight="1" x14ac:dyDescent="0.15">
      <c r="A138" s="104" t="s">
        <v>245</v>
      </c>
      <c r="B138" s="105"/>
      <c r="C138" s="105"/>
      <c r="D138" s="105"/>
      <c r="E138" s="105"/>
      <c r="F138" s="106"/>
      <c r="G138" s="104" t="s">
        <v>246</v>
      </c>
      <c r="H138" s="105"/>
      <c r="I138" s="105"/>
      <c r="J138" s="105"/>
      <c r="K138" s="105"/>
      <c r="L138" s="105"/>
      <c r="M138" s="106"/>
      <c r="N138" s="105"/>
      <c r="O138" s="104" t="s">
        <v>247</v>
      </c>
      <c r="P138" s="105"/>
      <c r="Q138" s="105"/>
      <c r="R138" s="105"/>
      <c r="S138" s="105"/>
      <c r="T138" s="105"/>
      <c r="U138" s="105"/>
      <c r="V138" s="105"/>
      <c r="W138" s="106"/>
      <c r="AA138" s="179"/>
    </row>
    <row r="139" spans="1:27" s="2" customFormat="1" ht="9.9499999999999993" customHeight="1" x14ac:dyDescent="0.15">
      <c r="A139" s="3" t="s">
        <v>248</v>
      </c>
      <c r="B139" s="3"/>
      <c r="C139" s="3"/>
      <c r="D139" s="3"/>
      <c r="E139" s="3"/>
      <c r="F139" s="78"/>
      <c r="G139" s="3" t="s">
        <v>249</v>
      </c>
      <c r="H139" s="3"/>
      <c r="I139" s="3"/>
      <c r="J139" s="3"/>
      <c r="K139" s="3"/>
      <c r="L139" s="3"/>
      <c r="M139" s="78"/>
      <c r="N139" s="3"/>
      <c r="O139" s="3" t="s">
        <v>250</v>
      </c>
      <c r="P139" s="3"/>
      <c r="Q139" s="3"/>
      <c r="R139" s="3"/>
      <c r="S139" s="3"/>
      <c r="T139" s="3"/>
      <c r="U139" s="3"/>
      <c r="V139" s="3"/>
      <c r="W139" s="78"/>
      <c r="AA139" s="177"/>
    </row>
    <row r="140" spans="1:27" ht="21.95" customHeight="1" x14ac:dyDescent="0.15"/>
    <row r="141" spans="1:27" ht="14.1" customHeight="1" x14ac:dyDescent="0.15">
      <c r="B141" s="63" t="str">
        <f>$Y$1</f>
        <v>Bahnennachweis</v>
      </c>
      <c r="C141" s="64"/>
      <c r="D141" s="64"/>
      <c r="E141" s="64"/>
      <c r="F141" s="64"/>
      <c r="G141" s="64"/>
      <c r="H141" s="64"/>
      <c r="I141" s="64"/>
      <c r="J141" s="64"/>
      <c r="K141" s="64"/>
      <c r="L141" s="64"/>
      <c r="M141" s="65" t="str">
        <f>$AH$1</f>
        <v>lane detection</v>
      </c>
      <c r="N141" s="64"/>
      <c r="O141" s="64"/>
      <c r="P141" s="64"/>
      <c r="Q141" s="64"/>
      <c r="R141" s="64"/>
      <c r="S141" s="64"/>
      <c r="T141" s="64"/>
      <c r="U141" s="64"/>
      <c r="V141" s="64"/>
    </row>
    <row r="142" spans="1:27" s="2" customFormat="1" ht="9.9499999999999993" customHeight="1" x14ac:dyDescent="0.15">
      <c r="A142" s="68"/>
      <c r="B142" s="68"/>
      <c r="C142" s="68"/>
      <c r="D142" s="68"/>
      <c r="E142" s="68"/>
      <c r="F142" s="68"/>
      <c r="G142" s="68"/>
      <c r="H142" s="68"/>
      <c r="I142" s="68"/>
      <c r="J142" s="68"/>
      <c r="K142" s="68"/>
      <c r="L142" s="68"/>
      <c r="M142" s="68"/>
      <c r="N142" s="68"/>
      <c r="O142" s="68"/>
      <c r="P142" s="68"/>
      <c r="Q142" s="68"/>
      <c r="R142" s="68"/>
      <c r="S142" s="68"/>
      <c r="T142" s="68"/>
      <c r="U142" s="68"/>
      <c r="V142" s="68"/>
      <c r="AA142" s="177"/>
    </row>
    <row r="143" spans="1:27" s="2" customFormat="1" ht="9.9499999999999993" customHeight="1" x14ac:dyDescent="0.15">
      <c r="B143" s="68"/>
      <c r="C143" s="71" t="s">
        <v>194</v>
      </c>
      <c r="D143" s="380"/>
      <c r="E143" s="381"/>
      <c r="G143" s="71" t="s">
        <v>195</v>
      </c>
      <c r="H143" s="384"/>
      <c r="I143" s="385"/>
      <c r="K143" s="71" t="s">
        <v>196</v>
      </c>
      <c r="L143" s="380"/>
      <c r="M143" s="381"/>
      <c r="O143" s="68"/>
      <c r="P143" s="68"/>
      <c r="Q143" s="71" t="s">
        <v>197</v>
      </c>
      <c r="R143" s="384"/>
      <c r="S143" s="385"/>
      <c r="U143" s="68"/>
      <c r="V143" s="71" t="s">
        <v>198</v>
      </c>
      <c r="W143" s="388" t="s">
        <v>251</v>
      </c>
      <c r="AA143" s="177"/>
    </row>
    <row r="144" spans="1:27" s="2" customFormat="1" ht="9.9499999999999993" customHeight="1" x14ac:dyDescent="0.15">
      <c r="B144" s="68"/>
      <c r="C144" s="5" t="s">
        <v>202</v>
      </c>
      <c r="D144" s="382"/>
      <c r="E144" s="383"/>
      <c r="G144" s="5" t="s">
        <v>195</v>
      </c>
      <c r="H144" s="386"/>
      <c r="I144" s="387"/>
      <c r="K144" s="5" t="s">
        <v>203</v>
      </c>
      <c r="L144" s="382"/>
      <c r="M144" s="383"/>
      <c r="O144" s="68"/>
      <c r="P144" s="68"/>
      <c r="Q144" s="5" t="s">
        <v>204</v>
      </c>
      <c r="R144" s="386"/>
      <c r="S144" s="387"/>
      <c r="U144" s="68"/>
      <c r="V144" s="5" t="s">
        <v>205</v>
      </c>
      <c r="W144" s="389"/>
      <c r="AA144" s="177"/>
    </row>
    <row r="145" spans="1:27" s="2" customFormat="1" ht="9.9499999999999993" customHeight="1" x14ac:dyDescent="0.15">
      <c r="A145" s="68"/>
      <c r="B145" s="68"/>
      <c r="C145" s="68"/>
      <c r="D145" s="68"/>
      <c r="E145" s="68"/>
      <c r="F145" s="68"/>
      <c r="G145" s="68"/>
      <c r="H145" s="68"/>
      <c r="I145" s="68"/>
      <c r="J145" s="68"/>
      <c r="K145" s="68"/>
      <c r="L145" s="68"/>
      <c r="M145" s="68"/>
      <c r="N145" s="68"/>
      <c r="O145" s="68"/>
      <c r="P145" s="68"/>
      <c r="Q145" s="68"/>
      <c r="R145" s="68"/>
      <c r="S145" s="68"/>
      <c r="T145" s="68"/>
      <c r="U145" s="68"/>
      <c r="V145" s="68"/>
      <c r="AA145" s="177"/>
    </row>
    <row r="146" spans="1:27" s="2" customFormat="1" ht="9.9499999999999993" customHeight="1" x14ac:dyDescent="0.15">
      <c r="A146" s="1" t="s">
        <v>207</v>
      </c>
      <c r="B146" s="364"/>
      <c r="C146" s="4" t="s">
        <v>208</v>
      </c>
      <c r="D146" s="364"/>
      <c r="G146" s="4" t="s">
        <v>209</v>
      </c>
      <c r="H146" s="366"/>
      <c r="I146" s="367"/>
      <c r="J146" s="367"/>
      <c r="K146" s="367"/>
      <c r="L146" s="367"/>
      <c r="M146" s="367"/>
      <c r="N146" s="367"/>
      <c r="O146" s="367"/>
      <c r="P146" s="368"/>
      <c r="R146" s="4" t="s">
        <v>210</v>
      </c>
      <c r="S146" s="372"/>
      <c r="T146" s="373"/>
      <c r="U146" s="373"/>
      <c r="V146" s="373"/>
      <c r="W146" s="374"/>
      <c r="AA146" s="177"/>
    </row>
    <row r="147" spans="1:27" s="2" customFormat="1" ht="9.9499999999999993" customHeight="1" x14ac:dyDescent="0.15">
      <c r="A147" s="3" t="s">
        <v>211</v>
      </c>
      <c r="B147" s="365"/>
      <c r="C147" s="5" t="s">
        <v>212</v>
      </c>
      <c r="D147" s="365"/>
      <c r="G147" s="5" t="s">
        <v>213</v>
      </c>
      <c r="H147" s="369"/>
      <c r="I147" s="370"/>
      <c r="J147" s="370"/>
      <c r="K147" s="370"/>
      <c r="L147" s="370"/>
      <c r="M147" s="370"/>
      <c r="N147" s="370"/>
      <c r="O147" s="370"/>
      <c r="P147" s="371"/>
      <c r="R147" s="5" t="s">
        <v>214</v>
      </c>
      <c r="S147" s="375"/>
      <c r="T147" s="376"/>
      <c r="U147" s="376"/>
      <c r="V147" s="376"/>
      <c r="W147" s="377"/>
      <c r="AA147" s="177"/>
    </row>
    <row r="148" spans="1:27" s="2" customFormat="1" ht="9.9499999999999993" customHeight="1" x14ac:dyDescent="0.15">
      <c r="A148" s="68"/>
      <c r="B148" s="68"/>
      <c r="C148" s="68"/>
      <c r="D148" s="68"/>
      <c r="E148" s="68"/>
      <c r="F148" s="68"/>
      <c r="G148" s="68"/>
      <c r="H148" s="68"/>
      <c r="I148" s="68"/>
      <c r="J148" s="68"/>
      <c r="K148" s="68"/>
      <c r="L148" s="68"/>
      <c r="M148" s="68"/>
      <c r="N148" s="68"/>
      <c r="O148" s="68"/>
      <c r="P148" s="68"/>
      <c r="Q148" s="68"/>
      <c r="R148" s="72"/>
      <c r="S148" s="72"/>
      <c r="T148" s="68"/>
      <c r="U148" s="68"/>
      <c r="V148" s="68"/>
      <c r="AA148" s="177"/>
    </row>
    <row r="149" spans="1:27" s="2" customFormat="1" ht="9.9499999999999993" customHeight="1" x14ac:dyDescent="0.15">
      <c r="A149" s="73" t="s">
        <v>132</v>
      </c>
      <c r="B149" s="74" t="s">
        <v>215</v>
      </c>
      <c r="C149" s="75"/>
      <c r="D149" s="75"/>
      <c r="E149" s="75"/>
      <c r="F149" s="75"/>
      <c r="G149" s="75"/>
      <c r="H149" s="75"/>
      <c r="I149" s="75"/>
      <c r="J149" s="74" t="s">
        <v>216</v>
      </c>
      <c r="K149" s="75"/>
      <c r="L149" s="75"/>
      <c r="M149" s="75"/>
      <c r="N149" s="76"/>
      <c r="O149" s="74" t="s">
        <v>217</v>
      </c>
      <c r="P149" s="77"/>
      <c r="Q149" s="3"/>
      <c r="R149" s="3"/>
      <c r="S149" s="3"/>
      <c r="T149" s="3"/>
      <c r="U149" s="3"/>
      <c r="V149" s="3"/>
      <c r="W149" s="78"/>
      <c r="AA149" s="177"/>
    </row>
    <row r="150" spans="1:27" s="2" customFormat="1" ht="9.9499999999999993" customHeight="1" x14ac:dyDescent="0.15">
      <c r="A150" s="107" t="s">
        <v>126</v>
      </c>
      <c r="B150" s="80" t="s">
        <v>218</v>
      </c>
      <c r="C150" s="81"/>
      <c r="D150" s="81"/>
      <c r="E150" s="81"/>
      <c r="F150" s="81"/>
      <c r="G150" s="81"/>
      <c r="H150" s="81"/>
      <c r="I150" s="81"/>
      <c r="J150" s="80" t="s">
        <v>219</v>
      </c>
      <c r="K150" s="81"/>
      <c r="L150" s="81"/>
      <c r="M150" s="81"/>
      <c r="N150" s="82"/>
      <c r="O150" s="80" t="s">
        <v>220</v>
      </c>
      <c r="P150" s="83"/>
      <c r="Q150" s="3"/>
      <c r="R150" s="3"/>
      <c r="S150" s="3"/>
      <c r="T150" s="3"/>
      <c r="U150" s="3"/>
      <c r="V150" s="3"/>
      <c r="W150" s="78"/>
      <c r="AA150" s="177"/>
    </row>
    <row r="151" spans="1:27" s="90" customFormat="1" ht="9.9499999999999993" customHeight="1" x14ac:dyDescent="0.15">
      <c r="A151" s="108"/>
      <c r="B151" s="74" t="s">
        <v>133</v>
      </c>
      <c r="C151" s="77"/>
      <c r="D151" s="74" t="s">
        <v>134</v>
      </c>
      <c r="E151" s="77"/>
      <c r="F151" s="74" t="s">
        <v>135</v>
      </c>
      <c r="G151" s="77"/>
      <c r="H151" s="74" t="s">
        <v>136</v>
      </c>
      <c r="I151" s="85"/>
      <c r="J151" s="86" t="s">
        <v>252</v>
      </c>
      <c r="K151" s="86" t="s">
        <v>253</v>
      </c>
      <c r="L151" s="86" t="s">
        <v>254</v>
      </c>
      <c r="M151" s="86" t="s">
        <v>255</v>
      </c>
      <c r="N151" s="86" t="s">
        <v>256</v>
      </c>
      <c r="O151" s="87"/>
      <c r="P151" s="88"/>
      <c r="Q151" s="89"/>
      <c r="R151" s="73" t="s">
        <v>226</v>
      </c>
      <c r="S151" s="86" t="s">
        <v>252</v>
      </c>
      <c r="T151" s="86" t="s">
        <v>253</v>
      </c>
      <c r="U151" s="86" t="s">
        <v>254</v>
      </c>
      <c r="V151" s="86" t="s">
        <v>255</v>
      </c>
      <c r="W151" s="86" t="s">
        <v>256</v>
      </c>
      <c r="AA151" s="179"/>
    </row>
    <row r="152" spans="1:27" s="2" customFormat="1" ht="9.9499999999999993" customHeight="1" x14ac:dyDescent="0.15">
      <c r="A152" s="94"/>
      <c r="B152" s="80" t="s">
        <v>127</v>
      </c>
      <c r="C152" s="83"/>
      <c r="D152" s="80" t="s">
        <v>227</v>
      </c>
      <c r="E152" s="83"/>
      <c r="F152" s="80" t="s">
        <v>228</v>
      </c>
      <c r="G152" s="83"/>
      <c r="H152" s="80" t="s">
        <v>130</v>
      </c>
      <c r="I152" s="81"/>
      <c r="J152" s="134" t="s">
        <v>229</v>
      </c>
      <c r="K152" s="134" t="s">
        <v>230</v>
      </c>
      <c r="L152" s="134" t="s">
        <v>231</v>
      </c>
      <c r="M152" s="134" t="s">
        <v>232</v>
      </c>
      <c r="N152" s="134" t="s">
        <v>233</v>
      </c>
      <c r="O152" s="92"/>
      <c r="P152" s="93"/>
      <c r="Q152" s="3"/>
      <c r="R152" s="94" t="s">
        <v>234</v>
      </c>
      <c r="S152" s="134" t="s">
        <v>229</v>
      </c>
      <c r="T152" s="134" t="s">
        <v>230</v>
      </c>
      <c r="U152" s="134" t="s">
        <v>231</v>
      </c>
      <c r="V152" s="134" t="s">
        <v>232</v>
      </c>
      <c r="W152" s="134" t="s">
        <v>233</v>
      </c>
      <c r="AA152" s="177"/>
    </row>
    <row r="153" spans="1:27" s="2" customFormat="1" ht="9.9499999999999993" customHeight="1" x14ac:dyDescent="0.15">
      <c r="A153" s="392">
        <f>IF(AC$3="x",6,6)</f>
        <v>6</v>
      </c>
      <c r="B153" s="394"/>
      <c r="C153" s="395"/>
      <c r="D153" s="394"/>
      <c r="E153" s="395"/>
      <c r="F153" s="394"/>
      <c r="G153" s="395"/>
      <c r="H153" s="394"/>
      <c r="I153" s="395"/>
      <c r="J153" s="378"/>
      <c r="K153" s="378"/>
      <c r="L153" s="378"/>
      <c r="M153" s="378"/>
      <c r="N153" s="378"/>
      <c r="O153" s="405"/>
      <c r="P153" s="405"/>
      <c r="Q153" s="3"/>
      <c r="R153" s="73" t="s">
        <v>257</v>
      </c>
      <c r="S153" s="391"/>
      <c r="T153" s="391"/>
      <c r="U153" s="391"/>
      <c r="V153" s="391"/>
      <c r="W153" s="391"/>
      <c r="AA153" s="177"/>
    </row>
    <row r="154" spans="1:27" s="2" customFormat="1" ht="9.9499999999999993" customHeight="1" x14ac:dyDescent="0.15">
      <c r="A154" s="393"/>
      <c r="B154" s="396"/>
      <c r="C154" s="397"/>
      <c r="D154" s="396"/>
      <c r="E154" s="397"/>
      <c r="F154" s="396"/>
      <c r="G154" s="397"/>
      <c r="H154" s="396"/>
      <c r="I154" s="397"/>
      <c r="J154" s="379"/>
      <c r="K154" s="379"/>
      <c r="L154" s="379"/>
      <c r="M154" s="379"/>
      <c r="N154" s="379"/>
      <c r="O154" s="399"/>
      <c r="P154" s="399"/>
      <c r="Q154" s="3"/>
      <c r="R154" s="94" t="s">
        <v>236</v>
      </c>
      <c r="S154" s="391"/>
      <c r="T154" s="391"/>
      <c r="U154" s="391"/>
      <c r="V154" s="391"/>
      <c r="W154" s="391"/>
      <c r="AA154" s="177"/>
    </row>
    <row r="155" spans="1:27" s="2" customFormat="1" ht="9.9499999999999993" customHeight="1" x14ac:dyDescent="0.15">
      <c r="A155" s="392">
        <f>IF(AC$3="x",5,5)</f>
        <v>5</v>
      </c>
      <c r="B155" s="394"/>
      <c r="C155" s="395"/>
      <c r="D155" s="394"/>
      <c r="E155" s="395"/>
      <c r="F155" s="394"/>
      <c r="G155" s="395"/>
      <c r="H155" s="394"/>
      <c r="I155" s="395"/>
      <c r="J155" s="379"/>
      <c r="K155" s="379"/>
      <c r="L155" s="379"/>
      <c r="M155" s="379"/>
      <c r="N155" s="379"/>
      <c r="O155" s="399"/>
      <c r="P155" s="399"/>
      <c r="Q155" s="3"/>
      <c r="R155" s="73" t="s">
        <v>258</v>
      </c>
      <c r="S155" s="391"/>
      <c r="T155" s="391"/>
      <c r="U155" s="391"/>
      <c r="V155" s="391"/>
      <c r="W155" s="391"/>
      <c r="AA155" s="177"/>
    </row>
    <row r="156" spans="1:27" s="2" customFormat="1" ht="9.9499999999999993" customHeight="1" x14ac:dyDescent="0.15">
      <c r="A156" s="393"/>
      <c r="B156" s="396"/>
      <c r="C156" s="397"/>
      <c r="D156" s="396"/>
      <c r="E156" s="397"/>
      <c r="F156" s="396"/>
      <c r="G156" s="397"/>
      <c r="H156" s="396"/>
      <c r="I156" s="397"/>
      <c r="J156" s="398"/>
      <c r="K156" s="398"/>
      <c r="L156" s="398"/>
      <c r="M156" s="398"/>
      <c r="N156" s="398"/>
      <c r="O156" s="400"/>
      <c r="P156" s="400"/>
      <c r="Q156" s="3"/>
      <c r="R156" s="94" t="s">
        <v>238</v>
      </c>
      <c r="S156" s="391"/>
      <c r="T156" s="391"/>
      <c r="U156" s="391"/>
      <c r="V156" s="391"/>
      <c r="W156" s="391"/>
      <c r="AA156" s="177"/>
    </row>
    <row r="157" spans="1:27" s="2" customFormat="1" ht="9.9499999999999993" customHeight="1" x14ac:dyDescent="0.15">
      <c r="A157" s="392">
        <f>IF(AC$3="x",1,7)</f>
        <v>7</v>
      </c>
      <c r="B157" s="394"/>
      <c r="C157" s="395"/>
      <c r="D157" s="394"/>
      <c r="E157" s="395"/>
      <c r="F157" s="394"/>
      <c r="G157" s="395"/>
      <c r="H157" s="394"/>
      <c r="I157" s="406"/>
      <c r="J157" s="95" t="s">
        <v>239</v>
      </c>
      <c r="K157" s="96"/>
      <c r="L157" s="96"/>
      <c r="M157" s="96"/>
      <c r="N157" s="97"/>
      <c r="O157" s="401"/>
      <c r="P157" s="402"/>
      <c r="Q157" s="3"/>
      <c r="R157" s="73" t="s">
        <v>259</v>
      </c>
      <c r="S157" s="391"/>
      <c r="T157" s="391"/>
      <c r="U157" s="391"/>
      <c r="V157" s="391"/>
      <c r="W157" s="391"/>
      <c r="AA157" s="177"/>
    </row>
    <row r="158" spans="1:27" s="2" customFormat="1" ht="9.9499999999999993" customHeight="1" x14ac:dyDescent="0.15">
      <c r="A158" s="393"/>
      <c r="B158" s="396"/>
      <c r="C158" s="397"/>
      <c r="D158" s="396"/>
      <c r="E158" s="397"/>
      <c r="F158" s="396"/>
      <c r="G158" s="397"/>
      <c r="H158" s="396"/>
      <c r="I158" s="407"/>
      <c r="J158" s="98" t="s">
        <v>241</v>
      </c>
      <c r="K158" s="99"/>
      <c r="L158" s="99"/>
      <c r="M158" s="99"/>
      <c r="N158" s="100"/>
      <c r="O158" s="403"/>
      <c r="P158" s="404"/>
      <c r="Q158" s="3"/>
      <c r="R158" s="94" t="s">
        <v>260</v>
      </c>
      <c r="S158" s="391"/>
      <c r="T158" s="391"/>
      <c r="U158" s="391"/>
      <c r="V158" s="391"/>
      <c r="W158" s="391"/>
      <c r="AA158" s="177"/>
    </row>
    <row r="159" spans="1:27" s="2" customFormat="1" ht="9.9499999999999993" customHeight="1" x14ac:dyDescent="0.15">
      <c r="A159" s="392">
        <f>IF(AC$3="x",2,8)</f>
        <v>8</v>
      </c>
      <c r="B159" s="394"/>
      <c r="C159" s="395"/>
      <c r="D159" s="394"/>
      <c r="E159" s="395"/>
      <c r="F159" s="394"/>
      <c r="G159" s="395"/>
      <c r="H159" s="394"/>
      <c r="I159" s="406"/>
      <c r="J159" s="408"/>
      <c r="K159" s="409"/>
      <c r="L159" s="409"/>
      <c r="M159" s="409"/>
      <c r="N159" s="410"/>
      <c r="O159" s="401"/>
      <c r="P159" s="402"/>
      <c r="Q159" s="3"/>
      <c r="R159" s="73" t="s">
        <v>136</v>
      </c>
      <c r="S159" s="391"/>
      <c r="T159" s="391"/>
      <c r="U159" s="391"/>
      <c r="V159" s="391"/>
      <c r="W159" s="391"/>
      <c r="AA159" s="177"/>
    </row>
    <row r="160" spans="1:27" s="2" customFormat="1" ht="9.9499999999999993" customHeight="1" x14ac:dyDescent="0.15">
      <c r="A160" s="393"/>
      <c r="B160" s="396"/>
      <c r="C160" s="397"/>
      <c r="D160" s="396"/>
      <c r="E160" s="397"/>
      <c r="F160" s="396"/>
      <c r="G160" s="397"/>
      <c r="H160" s="396"/>
      <c r="I160" s="407"/>
      <c r="J160" s="411"/>
      <c r="K160" s="412"/>
      <c r="L160" s="412"/>
      <c r="M160" s="412"/>
      <c r="N160" s="413"/>
      <c r="O160" s="403"/>
      <c r="P160" s="404"/>
      <c r="Q160" s="3"/>
      <c r="R160" s="94" t="s">
        <v>130</v>
      </c>
      <c r="S160" s="391"/>
      <c r="T160" s="391"/>
      <c r="U160" s="391"/>
      <c r="V160" s="391"/>
      <c r="W160" s="391"/>
      <c r="AA160" s="177"/>
    </row>
    <row r="161" spans="1:27" s="90" customFormat="1" ht="9.9499999999999993" customHeight="1" x14ac:dyDescent="0.15">
      <c r="A161" s="86" t="s">
        <v>136</v>
      </c>
      <c r="B161" s="394"/>
      <c r="C161" s="395"/>
      <c r="D161" s="394"/>
      <c r="E161" s="395"/>
      <c r="F161" s="394"/>
      <c r="G161" s="395"/>
      <c r="H161" s="394"/>
      <c r="I161" s="406"/>
      <c r="J161" s="411"/>
      <c r="K161" s="412"/>
      <c r="L161" s="412"/>
      <c r="M161" s="412"/>
      <c r="N161" s="413"/>
      <c r="O161" s="417"/>
      <c r="P161" s="418"/>
      <c r="Q161" s="101"/>
      <c r="R161" s="95" t="s">
        <v>243</v>
      </c>
      <c r="S161" s="102"/>
      <c r="T161" s="102"/>
      <c r="U161" s="102"/>
      <c r="V161" s="102"/>
      <c r="W161" s="103"/>
      <c r="AA161" s="179"/>
    </row>
    <row r="162" spans="1:27" s="2" customFormat="1" ht="9.9499999999999993" customHeight="1" x14ac:dyDescent="0.15">
      <c r="A162" s="94" t="s">
        <v>130</v>
      </c>
      <c r="B162" s="396"/>
      <c r="C162" s="397"/>
      <c r="D162" s="396"/>
      <c r="E162" s="397"/>
      <c r="F162" s="396"/>
      <c r="G162" s="397"/>
      <c r="H162" s="396"/>
      <c r="I162" s="407"/>
      <c r="J162" s="414"/>
      <c r="K162" s="415"/>
      <c r="L162" s="415"/>
      <c r="M162" s="415"/>
      <c r="N162" s="416"/>
      <c r="O162" s="419"/>
      <c r="P162" s="420"/>
      <c r="Q162" s="3"/>
      <c r="R162" s="98" t="s">
        <v>244</v>
      </c>
      <c r="S162" s="99"/>
      <c r="T162" s="99"/>
      <c r="U162" s="99"/>
      <c r="V162" s="99"/>
      <c r="W162" s="93"/>
      <c r="AA162" s="177"/>
    </row>
    <row r="163" spans="1:27" s="2" customFormat="1" ht="9.9499999999999993" customHeight="1" x14ac:dyDescent="0.15">
      <c r="A163" s="62"/>
      <c r="B163" s="109"/>
      <c r="C163" s="64"/>
      <c r="D163" s="64"/>
      <c r="E163" s="64"/>
      <c r="F163" s="64"/>
      <c r="G163" s="64"/>
      <c r="H163" s="64"/>
      <c r="I163" s="64"/>
      <c r="J163" s="64"/>
      <c r="K163" s="64"/>
      <c r="L163" s="64"/>
      <c r="M163" s="64"/>
      <c r="N163" s="64"/>
      <c r="O163" s="64"/>
      <c r="P163" s="64"/>
      <c r="Q163" s="64"/>
      <c r="R163" s="64"/>
      <c r="S163" s="64"/>
      <c r="T163" s="64"/>
      <c r="U163" s="64"/>
      <c r="V163" s="64"/>
      <c r="W163" s="62"/>
      <c r="AA163" s="177"/>
    </row>
    <row r="164" spans="1:27" s="2" customFormat="1" ht="9.9499999999999993" customHeight="1" x14ac:dyDescent="0.15">
      <c r="A164" s="421"/>
      <c r="B164" s="422"/>
      <c r="C164" s="422"/>
      <c r="D164" s="422"/>
      <c r="E164" s="423"/>
      <c r="G164" s="421"/>
      <c r="H164" s="422"/>
      <c r="I164" s="422"/>
      <c r="J164" s="422"/>
      <c r="K164" s="422"/>
      <c r="L164" s="423"/>
      <c r="N164" s="71" t="s">
        <v>195</v>
      </c>
      <c r="O164" s="427"/>
      <c r="P164" s="428"/>
      <c r="Q164" s="431"/>
      <c r="R164" s="432"/>
      <c r="S164" s="432"/>
      <c r="T164" s="432"/>
      <c r="U164" s="432"/>
      <c r="V164" s="432"/>
      <c r="W164" s="433"/>
      <c r="AA164" s="177"/>
    </row>
    <row r="165" spans="1:27" s="2" customFormat="1" ht="9.9499999999999993" customHeight="1" x14ac:dyDescent="0.15">
      <c r="A165" s="424"/>
      <c r="B165" s="425"/>
      <c r="C165" s="425"/>
      <c r="D165" s="425"/>
      <c r="E165" s="426"/>
      <c r="G165" s="424"/>
      <c r="H165" s="425"/>
      <c r="I165" s="425"/>
      <c r="J165" s="425"/>
      <c r="K165" s="425"/>
      <c r="L165" s="426"/>
      <c r="N165" s="5" t="s">
        <v>195</v>
      </c>
      <c r="O165" s="429"/>
      <c r="P165" s="430"/>
      <c r="Q165" s="434"/>
      <c r="R165" s="435"/>
      <c r="S165" s="435"/>
      <c r="T165" s="435"/>
      <c r="U165" s="435"/>
      <c r="V165" s="435"/>
      <c r="W165" s="436"/>
      <c r="AA165" s="177"/>
    </row>
    <row r="166" spans="1:27" s="90" customFormat="1" ht="9.9499999999999993" customHeight="1" x14ac:dyDescent="0.15">
      <c r="A166" s="104" t="s">
        <v>245</v>
      </c>
      <c r="B166" s="105"/>
      <c r="C166" s="105"/>
      <c r="D166" s="105"/>
      <c r="E166" s="105"/>
      <c r="F166" s="106"/>
      <c r="G166" s="104" t="s">
        <v>246</v>
      </c>
      <c r="H166" s="105"/>
      <c r="I166" s="105"/>
      <c r="J166" s="105"/>
      <c r="K166" s="105"/>
      <c r="L166" s="105"/>
      <c r="M166" s="106"/>
      <c r="N166" s="105"/>
      <c r="O166" s="104" t="s">
        <v>247</v>
      </c>
      <c r="P166" s="105"/>
      <c r="Q166" s="105"/>
      <c r="R166" s="105"/>
      <c r="S166" s="105"/>
      <c r="T166" s="105"/>
      <c r="U166" s="105"/>
      <c r="V166" s="105"/>
      <c r="W166" s="106"/>
      <c r="AA166" s="179"/>
    </row>
    <row r="167" spans="1:27" s="2" customFormat="1" ht="9.9499999999999993" customHeight="1" x14ac:dyDescent="0.15">
      <c r="A167" s="3" t="s">
        <v>248</v>
      </c>
      <c r="B167" s="3"/>
      <c r="C167" s="3"/>
      <c r="D167" s="3"/>
      <c r="E167" s="3"/>
      <c r="F167" s="78"/>
      <c r="G167" s="3" t="s">
        <v>249</v>
      </c>
      <c r="H167" s="3"/>
      <c r="I167" s="3"/>
      <c r="J167" s="3"/>
      <c r="K167" s="3"/>
      <c r="L167" s="3"/>
      <c r="M167" s="78"/>
      <c r="N167" s="3"/>
      <c r="O167" s="3" t="s">
        <v>250</v>
      </c>
      <c r="P167" s="3"/>
      <c r="Q167" s="3"/>
      <c r="R167" s="3"/>
      <c r="S167" s="3"/>
      <c r="T167" s="3"/>
      <c r="U167" s="3"/>
      <c r="V167" s="3"/>
      <c r="W167" s="78"/>
      <c r="AA167" s="177"/>
    </row>
    <row r="168" spans="1:27" s="2" customFormat="1" ht="9.9499999999999993" customHeight="1" x14ac:dyDescent="0.15">
      <c r="A168" s="68"/>
      <c r="B168" s="68"/>
      <c r="C168" s="68"/>
      <c r="D168" s="68"/>
      <c r="E168" s="68"/>
      <c r="G168" s="68"/>
      <c r="H168" s="68"/>
      <c r="I168" s="68"/>
      <c r="J168" s="68"/>
      <c r="K168" s="68"/>
      <c r="L168" s="68"/>
      <c r="N168" s="68"/>
      <c r="O168" s="68"/>
      <c r="P168" s="68"/>
      <c r="Q168" s="68"/>
      <c r="R168" s="68"/>
      <c r="S168" s="68"/>
      <c r="T168" s="68"/>
      <c r="U168" s="68"/>
      <c r="V168" s="68"/>
      <c r="AA168" s="177"/>
    </row>
    <row r="169" spans="1:27" ht="14.1" customHeight="1" x14ac:dyDescent="0.15">
      <c r="B169" s="63" t="str">
        <f>$Y$1</f>
        <v>Bahnennachweis</v>
      </c>
      <c r="C169" s="64"/>
      <c r="D169" s="64"/>
      <c r="E169" s="64"/>
      <c r="F169" s="64"/>
      <c r="G169" s="64"/>
      <c r="H169" s="64"/>
      <c r="I169" s="64"/>
      <c r="J169" s="64"/>
      <c r="K169" s="64"/>
      <c r="L169" s="64"/>
      <c r="M169" s="65" t="str">
        <f>$AH$1</f>
        <v>lane detection</v>
      </c>
      <c r="N169" s="64"/>
      <c r="O169" s="64"/>
      <c r="P169" s="64"/>
      <c r="Q169" s="64"/>
      <c r="R169" s="64"/>
      <c r="S169" s="64"/>
      <c r="T169" s="64"/>
      <c r="U169" s="64"/>
      <c r="V169" s="64"/>
    </row>
    <row r="170" spans="1:27" s="2" customFormat="1" ht="9.9499999999999993" customHeight="1" x14ac:dyDescent="0.15">
      <c r="A170" s="68"/>
      <c r="B170" s="68"/>
      <c r="C170" s="68"/>
      <c r="D170" s="68"/>
      <c r="E170" s="68"/>
      <c r="F170" s="68"/>
      <c r="G170" s="68"/>
      <c r="H170" s="68"/>
      <c r="I170" s="68"/>
      <c r="J170" s="68"/>
      <c r="K170" s="68"/>
      <c r="L170" s="68"/>
      <c r="M170" s="68"/>
      <c r="N170" s="68"/>
      <c r="O170" s="68"/>
      <c r="P170" s="68"/>
      <c r="Q170" s="68"/>
      <c r="R170" s="68"/>
      <c r="S170" s="68"/>
      <c r="T170" s="68"/>
      <c r="U170" s="68"/>
      <c r="V170" s="68"/>
      <c r="AA170" s="177"/>
    </row>
    <row r="171" spans="1:27" s="2" customFormat="1" ht="9.9499999999999993" customHeight="1" x14ac:dyDescent="0.15">
      <c r="B171" s="68"/>
      <c r="C171" s="71" t="s">
        <v>194</v>
      </c>
      <c r="D171" s="380"/>
      <c r="E171" s="381"/>
      <c r="G171" s="71" t="s">
        <v>195</v>
      </c>
      <c r="H171" s="384"/>
      <c r="I171" s="385"/>
      <c r="K171" s="71" t="s">
        <v>196</v>
      </c>
      <c r="L171" s="380"/>
      <c r="M171" s="381"/>
      <c r="O171" s="68"/>
      <c r="P171" s="68"/>
      <c r="Q171" s="71" t="s">
        <v>197</v>
      </c>
      <c r="R171" s="384"/>
      <c r="S171" s="385"/>
      <c r="U171" s="68"/>
      <c r="V171" s="71" t="s">
        <v>198</v>
      </c>
      <c r="W171" s="388" t="s">
        <v>199</v>
      </c>
      <c r="AA171" s="177"/>
    </row>
    <row r="172" spans="1:27" s="2" customFormat="1" ht="9.9499999999999993" customHeight="1" x14ac:dyDescent="0.15">
      <c r="B172" s="68"/>
      <c r="C172" s="5" t="s">
        <v>202</v>
      </c>
      <c r="D172" s="382"/>
      <c r="E172" s="383"/>
      <c r="G172" s="5" t="s">
        <v>195</v>
      </c>
      <c r="H172" s="386"/>
      <c r="I172" s="387"/>
      <c r="K172" s="5" t="s">
        <v>203</v>
      </c>
      <c r="L172" s="382"/>
      <c r="M172" s="383"/>
      <c r="O172" s="68"/>
      <c r="P172" s="68"/>
      <c r="Q172" s="5" t="s">
        <v>204</v>
      </c>
      <c r="R172" s="386"/>
      <c r="S172" s="387"/>
      <c r="U172" s="68"/>
      <c r="V172" s="5" t="s">
        <v>205</v>
      </c>
      <c r="W172" s="389"/>
      <c r="AA172" s="177"/>
    </row>
    <row r="173" spans="1:27" s="2" customFormat="1" ht="9.9499999999999993" customHeight="1" x14ac:dyDescent="0.15">
      <c r="A173" s="68"/>
      <c r="B173" s="68"/>
      <c r="C173" s="68"/>
      <c r="D173" s="68"/>
      <c r="E173" s="68"/>
      <c r="F173" s="68"/>
      <c r="G173" s="68"/>
      <c r="H173" s="68"/>
      <c r="I173" s="68"/>
      <c r="J173" s="68"/>
      <c r="K173" s="68"/>
      <c r="L173" s="68"/>
      <c r="M173" s="68"/>
      <c r="N173" s="68"/>
      <c r="O173" s="68"/>
      <c r="P173" s="68"/>
      <c r="Q173" s="68"/>
      <c r="R173" s="68"/>
      <c r="S173" s="68"/>
      <c r="T173" s="68"/>
      <c r="U173" s="68"/>
      <c r="V173" s="68"/>
      <c r="AA173" s="177"/>
    </row>
    <row r="174" spans="1:27" s="2" customFormat="1" ht="9.9499999999999993" customHeight="1" x14ac:dyDescent="0.15">
      <c r="A174" s="4" t="s">
        <v>207</v>
      </c>
      <c r="B174" s="364"/>
      <c r="C174" s="4" t="s">
        <v>208</v>
      </c>
      <c r="D174" s="364"/>
      <c r="G174" s="4" t="s">
        <v>209</v>
      </c>
      <c r="H174" s="366"/>
      <c r="I174" s="367"/>
      <c r="J174" s="367"/>
      <c r="K174" s="367"/>
      <c r="L174" s="367"/>
      <c r="M174" s="367"/>
      <c r="N174" s="367"/>
      <c r="O174" s="367"/>
      <c r="P174" s="368"/>
      <c r="R174" s="4" t="s">
        <v>210</v>
      </c>
      <c r="S174" s="372"/>
      <c r="T174" s="373"/>
      <c r="U174" s="373"/>
      <c r="V174" s="373"/>
      <c r="W174" s="374"/>
      <c r="AA174" s="177"/>
    </row>
    <row r="175" spans="1:27" s="2" customFormat="1" ht="9.9499999999999993" customHeight="1" x14ac:dyDescent="0.15">
      <c r="A175" s="5" t="s">
        <v>211</v>
      </c>
      <c r="B175" s="365"/>
      <c r="C175" s="5" t="s">
        <v>212</v>
      </c>
      <c r="D175" s="365"/>
      <c r="G175" s="5" t="s">
        <v>213</v>
      </c>
      <c r="H175" s="369"/>
      <c r="I175" s="370"/>
      <c r="J175" s="370"/>
      <c r="K175" s="370"/>
      <c r="L175" s="370"/>
      <c r="M175" s="370"/>
      <c r="N175" s="370"/>
      <c r="O175" s="370"/>
      <c r="P175" s="371"/>
      <c r="R175" s="5" t="s">
        <v>214</v>
      </c>
      <c r="S175" s="375"/>
      <c r="T175" s="376"/>
      <c r="U175" s="376"/>
      <c r="V175" s="376"/>
      <c r="W175" s="377"/>
      <c r="AA175" s="177"/>
    </row>
    <row r="176" spans="1:27" s="2" customFormat="1" ht="9.9499999999999993" customHeight="1" x14ac:dyDescent="0.15">
      <c r="A176" s="68"/>
      <c r="B176" s="68"/>
      <c r="C176" s="68"/>
      <c r="D176" s="68"/>
      <c r="E176" s="68"/>
      <c r="F176" s="68"/>
      <c r="G176" s="68"/>
      <c r="H176" s="68"/>
      <c r="I176" s="68"/>
      <c r="J176" s="68"/>
      <c r="K176" s="68"/>
      <c r="L176" s="68"/>
      <c r="M176" s="68"/>
      <c r="N176" s="68"/>
      <c r="O176" s="68"/>
      <c r="P176" s="68"/>
      <c r="Q176" s="68"/>
      <c r="R176" s="72"/>
      <c r="S176" s="72"/>
      <c r="T176" s="68"/>
      <c r="U176" s="68"/>
      <c r="V176" s="68"/>
      <c r="AA176" s="177"/>
    </row>
    <row r="177" spans="1:27" s="2" customFormat="1" ht="9.9499999999999993" customHeight="1" x14ac:dyDescent="0.15">
      <c r="A177" s="73" t="s">
        <v>132</v>
      </c>
      <c r="B177" s="74" t="s">
        <v>215</v>
      </c>
      <c r="C177" s="75"/>
      <c r="D177" s="75"/>
      <c r="E177" s="75"/>
      <c r="F177" s="75"/>
      <c r="G177" s="75"/>
      <c r="H177" s="75"/>
      <c r="I177" s="75"/>
      <c r="J177" s="74" t="s">
        <v>216</v>
      </c>
      <c r="K177" s="75"/>
      <c r="L177" s="75"/>
      <c r="M177" s="75"/>
      <c r="N177" s="76"/>
      <c r="O177" s="74" t="s">
        <v>217</v>
      </c>
      <c r="P177" s="77"/>
      <c r="Q177" s="3"/>
      <c r="R177" s="3"/>
      <c r="S177" s="3"/>
      <c r="T177" s="3"/>
      <c r="U177" s="3"/>
      <c r="V177" s="3"/>
      <c r="W177" s="78"/>
      <c r="AA177" s="177"/>
    </row>
    <row r="178" spans="1:27" s="2" customFormat="1" ht="9.9499999999999993" customHeight="1" x14ac:dyDescent="0.15">
      <c r="A178" s="79" t="s">
        <v>126</v>
      </c>
      <c r="B178" s="80" t="s">
        <v>218</v>
      </c>
      <c r="C178" s="81"/>
      <c r="D178" s="81"/>
      <c r="E178" s="81"/>
      <c r="F178" s="81"/>
      <c r="G178" s="81"/>
      <c r="H178" s="81"/>
      <c r="I178" s="81"/>
      <c r="J178" s="80" t="s">
        <v>219</v>
      </c>
      <c r="K178" s="81"/>
      <c r="L178" s="81"/>
      <c r="M178" s="81"/>
      <c r="N178" s="82"/>
      <c r="O178" s="80" t="s">
        <v>220</v>
      </c>
      <c r="P178" s="83"/>
      <c r="Q178" s="3"/>
      <c r="R178" s="3"/>
      <c r="S178" s="3"/>
      <c r="T178" s="3"/>
      <c r="U178" s="3"/>
      <c r="V178" s="3"/>
      <c r="W178" s="78"/>
      <c r="AA178" s="177"/>
    </row>
    <row r="179" spans="1:27" s="90" customFormat="1" ht="9.9499999999999993" customHeight="1" x14ac:dyDescent="0.15">
      <c r="A179" s="84"/>
      <c r="B179" s="74" t="s">
        <v>133</v>
      </c>
      <c r="C179" s="77"/>
      <c r="D179" s="74" t="s">
        <v>134</v>
      </c>
      <c r="E179" s="77"/>
      <c r="F179" s="74" t="s">
        <v>135</v>
      </c>
      <c r="G179" s="77"/>
      <c r="H179" s="74" t="s">
        <v>136</v>
      </c>
      <c r="I179" s="85"/>
      <c r="J179" s="86" t="s">
        <v>221</v>
      </c>
      <c r="K179" s="86" t="s">
        <v>222</v>
      </c>
      <c r="L179" s="86" t="s">
        <v>223</v>
      </c>
      <c r="M179" s="86" t="s">
        <v>224</v>
      </c>
      <c r="N179" s="86" t="s">
        <v>225</v>
      </c>
      <c r="O179" s="87"/>
      <c r="P179" s="88"/>
      <c r="Q179" s="89"/>
      <c r="R179" s="73" t="s">
        <v>226</v>
      </c>
      <c r="S179" s="86" t="s">
        <v>221</v>
      </c>
      <c r="T179" s="86" t="s">
        <v>222</v>
      </c>
      <c r="U179" s="86" t="s">
        <v>223</v>
      </c>
      <c r="V179" s="86" t="s">
        <v>224</v>
      </c>
      <c r="W179" s="86" t="s">
        <v>225</v>
      </c>
      <c r="AA179" s="179"/>
    </row>
    <row r="180" spans="1:27" s="2" customFormat="1" ht="9.9499999999999993" customHeight="1" x14ac:dyDescent="0.15">
      <c r="A180" s="91"/>
      <c r="B180" s="80" t="s">
        <v>127</v>
      </c>
      <c r="C180" s="83"/>
      <c r="D180" s="80" t="s">
        <v>227</v>
      </c>
      <c r="E180" s="83"/>
      <c r="F180" s="80" t="s">
        <v>228</v>
      </c>
      <c r="G180" s="83"/>
      <c r="H180" s="80" t="s">
        <v>130</v>
      </c>
      <c r="I180" s="81"/>
      <c r="J180" s="134" t="s">
        <v>229</v>
      </c>
      <c r="K180" s="134" t="s">
        <v>230</v>
      </c>
      <c r="L180" s="134" t="s">
        <v>231</v>
      </c>
      <c r="M180" s="134" t="s">
        <v>232</v>
      </c>
      <c r="N180" s="134" t="s">
        <v>233</v>
      </c>
      <c r="O180" s="92"/>
      <c r="P180" s="93"/>
      <c r="Q180" s="3"/>
      <c r="R180" s="94" t="s">
        <v>234</v>
      </c>
      <c r="S180" s="134" t="s">
        <v>229</v>
      </c>
      <c r="T180" s="134" t="s">
        <v>230</v>
      </c>
      <c r="U180" s="134" t="s">
        <v>231</v>
      </c>
      <c r="V180" s="134" t="s">
        <v>232</v>
      </c>
      <c r="W180" s="134" t="s">
        <v>233</v>
      </c>
      <c r="AA180" s="177"/>
    </row>
    <row r="181" spans="1:27" s="2" customFormat="1" ht="9.9499999999999993" customHeight="1" x14ac:dyDescent="0.15">
      <c r="A181" s="437">
        <v>7</v>
      </c>
      <c r="B181" s="394"/>
      <c r="C181" s="395"/>
      <c r="D181" s="394"/>
      <c r="E181" s="395"/>
      <c r="F181" s="394"/>
      <c r="G181" s="395"/>
      <c r="H181" s="394"/>
      <c r="I181" s="395"/>
      <c r="J181" s="378"/>
      <c r="K181" s="378"/>
      <c r="L181" s="378"/>
      <c r="M181" s="378"/>
      <c r="N181" s="378"/>
      <c r="O181" s="405"/>
      <c r="P181" s="405"/>
      <c r="Q181" s="3"/>
      <c r="R181" s="73" t="s">
        <v>235</v>
      </c>
      <c r="S181" s="391"/>
      <c r="T181" s="391"/>
      <c r="U181" s="391"/>
      <c r="V181" s="391"/>
      <c r="W181" s="391"/>
      <c r="AA181" s="177"/>
    </row>
    <row r="182" spans="1:27" s="2" customFormat="1" ht="9.9499999999999993" customHeight="1" x14ac:dyDescent="0.15">
      <c r="A182" s="393"/>
      <c r="B182" s="396"/>
      <c r="C182" s="397"/>
      <c r="D182" s="396"/>
      <c r="E182" s="397"/>
      <c r="F182" s="396"/>
      <c r="G182" s="397"/>
      <c r="H182" s="396"/>
      <c r="I182" s="397"/>
      <c r="J182" s="379"/>
      <c r="K182" s="379"/>
      <c r="L182" s="379"/>
      <c r="M182" s="379"/>
      <c r="N182" s="379"/>
      <c r="O182" s="399"/>
      <c r="P182" s="399"/>
      <c r="Q182" s="3"/>
      <c r="R182" s="94" t="s">
        <v>236</v>
      </c>
      <c r="S182" s="391"/>
      <c r="T182" s="391"/>
      <c r="U182" s="391"/>
      <c r="V182" s="391"/>
      <c r="W182" s="391"/>
      <c r="AA182" s="177"/>
    </row>
    <row r="183" spans="1:27" s="2" customFormat="1" ht="9.9499999999999993" customHeight="1" x14ac:dyDescent="0.15">
      <c r="A183" s="437">
        <v>8</v>
      </c>
      <c r="B183" s="394"/>
      <c r="C183" s="395"/>
      <c r="D183" s="394"/>
      <c r="E183" s="395"/>
      <c r="F183" s="394"/>
      <c r="G183" s="395"/>
      <c r="H183" s="394"/>
      <c r="I183" s="395"/>
      <c r="J183" s="379"/>
      <c r="K183" s="379"/>
      <c r="L183" s="379"/>
      <c r="M183" s="379"/>
      <c r="N183" s="379"/>
      <c r="O183" s="399"/>
      <c r="P183" s="399"/>
      <c r="Q183" s="3"/>
      <c r="R183" s="73" t="s">
        <v>237</v>
      </c>
      <c r="S183" s="391"/>
      <c r="T183" s="391"/>
      <c r="U183" s="391"/>
      <c r="V183" s="391"/>
      <c r="W183" s="391"/>
      <c r="AA183" s="177"/>
    </row>
    <row r="184" spans="1:27" s="2" customFormat="1" ht="9.9499999999999993" customHeight="1" x14ac:dyDescent="0.15">
      <c r="A184" s="393"/>
      <c r="B184" s="396"/>
      <c r="C184" s="397"/>
      <c r="D184" s="396"/>
      <c r="E184" s="397"/>
      <c r="F184" s="396"/>
      <c r="G184" s="397"/>
      <c r="H184" s="396"/>
      <c r="I184" s="397"/>
      <c r="J184" s="398"/>
      <c r="K184" s="398"/>
      <c r="L184" s="398"/>
      <c r="M184" s="398"/>
      <c r="N184" s="398"/>
      <c r="O184" s="400"/>
      <c r="P184" s="400"/>
      <c r="Q184" s="3"/>
      <c r="R184" s="94" t="s">
        <v>238</v>
      </c>
      <c r="S184" s="391"/>
      <c r="T184" s="391"/>
      <c r="U184" s="391"/>
      <c r="V184" s="391"/>
      <c r="W184" s="391"/>
      <c r="AA184" s="177"/>
    </row>
    <row r="185" spans="1:27" s="2" customFormat="1" ht="9.9499999999999993" customHeight="1" x14ac:dyDescent="0.15">
      <c r="A185" s="437">
        <v>6</v>
      </c>
      <c r="B185" s="394"/>
      <c r="C185" s="395"/>
      <c r="D185" s="394"/>
      <c r="E185" s="395"/>
      <c r="F185" s="394"/>
      <c r="G185" s="395"/>
      <c r="H185" s="394"/>
      <c r="I185" s="406"/>
      <c r="J185" s="95" t="s">
        <v>239</v>
      </c>
      <c r="K185" s="96"/>
      <c r="L185" s="96"/>
      <c r="M185" s="96"/>
      <c r="N185" s="97"/>
      <c r="O185" s="401"/>
      <c r="P185" s="402"/>
      <c r="Q185" s="3"/>
      <c r="R185" s="73" t="s">
        <v>240</v>
      </c>
      <c r="S185" s="391"/>
      <c r="T185" s="391"/>
      <c r="U185" s="391"/>
      <c r="V185" s="391"/>
      <c r="W185" s="391"/>
      <c r="AA185" s="177"/>
    </row>
    <row r="186" spans="1:27" s="2" customFormat="1" ht="9.9499999999999993" customHeight="1" x14ac:dyDescent="0.15">
      <c r="A186" s="393"/>
      <c r="B186" s="396"/>
      <c r="C186" s="397"/>
      <c r="D186" s="396"/>
      <c r="E186" s="397"/>
      <c r="F186" s="396"/>
      <c r="G186" s="397"/>
      <c r="H186" s="396"/>
      <c r="I186" s="407"/>
      <c r="J186" s="98" t="s">
        <v>241</v>
      </c>
      <c r="K186" s="99"/>
      <c r="L186" s="99"/>
      <c r="M186" s="99"/>
      <c r="N186" s="100"/>
      <c r="O186" s="403"/>
      <c r="P186" s="404"/>
      <c r="Q186" s="3"/>
      <c r="R186" s="94" t="s">
        <v>242</v>
      </c>
      <c r="S186" s="391"/>
      <c r="T186" s="391"/>
      <c r="U186" s="391"/>
      <c r="V186" s="391"/>
      <c r="W186" s="391"/>
      <c r="AA186" s="177"/>
    </row>
    <row r="187" spans="1:27" s="2" customFormat="1" ht="9.9499999999999993" customHeight="1" x14ac:dyDescent="0.15">
      <c r="A187" s="437">
        <v>5</v>
      </c>
      <c r="B187" s="394"/>
      <c r="C187" s="395"/>
      <c r="D187" s="394"/>
      <c r="E187" s="395"/>
      <c r="F187" s="394"/>
      <c r="G187" s="395"/>
      <c r="H187" s="394"/>
      <c r="I187" s="406"/>
      <c r="J187" s="408"/>
      <c r="K187" s="409"/>
      <c r="L187" s="409"/>
      <c r="M187" s="409"/>
      <c r="N187" s="410"/>
      <c r="O187" s="401"/>
      <c r="P187" s="402"/>
      <c r="Q187" s="3"/>
      <c r="R187" s="73" t="s">
        <v>136</v>
      </c>
      <c r="S187" s="391"/>
      <c r="T187" s="391"/>
      <c r="U187" s="391"/>
      <c r="V187" s="391"/>
      <c r="W187" s="391"/>
      <c r="AA187" s="177"/>
    </row>
    <row r="188" spans="1:27" s="2" customFormat="1" ht="9.9499999999999993" customHeight="1" x14ac:dyDescent="0.15">
      <c r="A188" s="393"/>
      <c r="B188" s="396"/>
      <c r="C188" s="397"/>
      <c r="D188" s="396"/>
      <c r="E188" s="397"/>
      <c r="F188" s="396"/>
      <c r="G188" s="397"/>
      <c r="H188" s="396"/>
      <c r="I188" s="407"/>
      <c r="J188" s="411"/>
      <c r="K188" s="412"/>
      <c r="L188" s="412"/>
      <c r="M188" s="412"/>
      <c r="N188" s="413"/>
      <c r="O188" s="403"/>
      <c r="P188" s="404"/>
      <c r="Q188" s="3"/>
      <c r="R188" s="94" t="s">
        <v>130</v>
      </c>
      <c r="S188" s="391"/>
      <c r="T188" s="391"/>
      <c r="U188" s="391"/>
      <c r="V188" s="391"/>
      <c r="W188" s="391"/>
      <c r="AA188" s="177"/>
    </row>
    <row r="189" spans="1:27" s="90" customFormat="1" ht="9.9499999999999993" customHeight="1" x14ac:dyDescent="0.15">
      <c r="A189" s="86" t="s">
        <v>136</v>
      </c>
      <c r="B189" s="394"/>
      <c r="C189" s="395"/>
      <c r="D189" s="394"/>
      <c r="E189" s="395"/>
      <c r="F189" s="394"/>
      <c r="G189" s="395"/>
      <c r="H189" s="394"/>
      <c r="I189" s="406"/>
      <c r="J189" s="411"/>
      <c r="K189" s="412"/>
      <c r="L189" s="412"/>
      <c r="M189" s="412"/>
      <c r="N189" s="413"/>
      <c r="O189" s="417"/>
      <c r="P189" s="418"/>
      <c r="Q189" s="101"/>
      <c r="R189" s="95" t="s">
        <v>243</v>
      </c>
      <c r="S189" s="102"/>
      <c r="T189" s="102"/>
      <c r="U189" s="102"/>
      <c r="V189" s="102"/>
      <c r="W189" s="103"/>
      <c r="AA189" s="179"/>
    </row>
    <row r="190" spans="1:27" s="2" customFormat="1" ht="9.9499999999999993" customHeight="1" x14ac:dyDescent="0.15">
      <c r="A190" s="94" t="s">
        <v>130</v>
      </c>
      <c r="B190" s="396"/>
      <c r="C190" s="397"/>
      <c r="D190" s="396"/>
      <c r="E190" s="397"/>
      <c r="F190" s="396"/>
      <c r="G190" s="397"/>
      <c r="H190" s="396"/>
      <c r="I190" s="407"/>
      <c r="J190" s="414"/>
      <c r="K190" s="415"/>
      <c r="L190" s="415"/>
      <c r="M190" s="415"/>
      <c r="N190" s="416"/>
      <c r="O190" s="419"/>
      <c r="P190" s="420"/>
      <c r="Q190" s="3"/>
      <c r="R190" s="98" t="s">
        <v>244</v>
      </c>
      <c r="S190" s="99"/>
      <c r="T190" s="99"/>
      <c r="U190" s="99"/>
      <c r="V190" s="99"/>
      <c r="W190" s="93"/>
      <c r="AA190" s="177"/>
    </row>
    <row r="191" spans="1:27" s="2" customFormat="1" ht="9.9499999999999993" customHeight="1" x14ac:dyDescent="0.15">
      <c r="A191" s="68"/>
      <c r="B191" s="68"/>
      <c r="C191" s="68"/>
      <c r="D191" s="68"/>
      <c r="E191" s="68"/>
      <c r="F191" s="68"/>
      <c r="G191" s="68"/>
      <c r="H191" s="68"/>
      <c r="I191" s="68"/>
      <c r="J191" s="68"/>
      <c r="K191" s="68"/>
      <c r="L191" s="68"/>
      <c r="M191" s="68"/>
      <c r="N191" s="68"/>
      <c r="O191" s="68"/>
      <c r="P191" s="68"/>
      <c r="Q191" s="68"/>
      <c r="R191" s="68"/>
      <c r="S191" s="68"/>
      <c r="T191" s="68"/>
      <c r="U191" s="68"/>
      <c r="V191" s="68"/>
      <c r="AA191" s="177"/>
    </row>
    <row r="192" spans="1:27" s="2" customFormat="1" ht="9.9499999999999993" customHeight="1" x14ac:dyDescent="0.15">
      <c r="A192" s="421"/>
      <c r="B192" s="422"/>
      <c r="C192" s="422"/>
      <c r="D192" s="422"/>
      <c r="E192" s="423"/>
      <c r="G192" s="421"/>
      <c r="H192" s="422"/>
      <c r="I192" s="422"/>
      <c r="J192" s="422"/>
      <c r="K192" s="422"/>
      <c r="L192" s="423"/>
      <c r="N192" s="71" t="s">
        <v>195</v>
      </c>
      <c r="O192" s="427"/>
      <c r="P192" s="428"/>
      <c r="Q192" s="431"/>
      <c r="R192" s="432"/>
      <c r="S192" s="432"/>
      <c r="T192" s="432"/>
      <c r="U192" s="432"/>
      <c r="V192" s="432"/>
      <c r="W192" s="433"/>
      <c r="AA192" s="177"/>
    </row>
    <row r="193" spans="1:27" s="2" customFormat="1" ht="9.9499999999999993" customHeight="1" x14ac:dyDescent="0.15">
      <c r="A193" s="424"/>
      <c r="B193" s="425"/>
      <c r="C193" s="425"/>
      <c r="D193" s="425"/>
      <c r="E193" s="426"/>
      <c r="G193" s="424"/>
      <c r="H193" s="425"/>
      <c r="I193" s="425"/>
      <c r="J193" s="425"/>
      <c r="K193" s="425"/>
      <c r="L193" s="426"/>
      <c r="N193" s="5" t="s">
        <v>195</v>
      </c>
      <c r="O193" s="429"/>
      <c r="P193" s="430"/>
      <c r="Q193" s="434"/>
      <c r="R193" s="435"/>
      <c r="S193" s="435"/>
      <c r="T193" s="435"/>
      <c r="U193" s="435"/>
      <c r="V193" s="435"/>
      <c r="W193" s="436"/>
      <c r="AA193" s="177"/>
    </row>
    <row r="194" spans="1:27" s="90" customFormat="1" ht="9.9499999999999993" customHeight="1" x14ac:dyDescent="0.15">
      <c r="A194" s="104" t="s">
        <v>245</v>
      </c>
      <c r="B194" s="105"/>
      <c r="C194" s="105"/>
      <c r="D194" s="105"/>
      <c r="E194" s="105"/>
      <c r="F194" s="106"/>
      <c r="G194" s="104" t="s">
        <v>246</v>
      </c>
      <c r="H194" s="105"/>
      <c r="I194" s="105"/>
      <c r="J194" s="105"/>
      <c r="K194" s="105"/>
      <c r="L194" s="105"/>
      <c r="M194" s="106"/>
      <c r="N194" s="105"/>
      <c r="O194" s="104" t="s">
        <v>247</v>
      </c>
      <c r="P194" s="105"/>
      <c r="Q194" s="105"/>
      <c r="R194" s="105"/>
      <c r="S194" s="105"/>
      <c r="T194" s="105"/>
      <c r="U194" s="105"/>
      <c r="V194" s="105"/>
      <c r="W194" s="106"/>
      <c r="AA194" s="179"/>
    </row>
    <row r="195" spans="1:27" s="2" customFormat="1" ht="9.9499999999999993" customHeight="1" x14ac:dyDescent="0.15">
      <c r="A195" s="3" t="s">
        <v>248</v>
      </c>
      <c r="B195" s="3"/>
      <c r="C195" s="3"/>
      <c r="D195" s="3"/>
      <c r="E195" s="3"/>
      <c r="F195" s="78"/>
      <c r="G195" s="3" t="s">
        <v>249</v>
      </c>
      <c r="H195" s="3"/>
      <c r="I195" s="3"/>
      <c r="J195" s="3"/>
      <c r="K195" s="3"/>
      <c r="L195" s="3"/>
      <c r="M195" s="78"/>
      <c r="N195" s="3"/>
      <c r="O195" s="3" t="s">
        <v>250</v>
      </c>
      <c r="P195" s="3"/>
      <c r="Q195" s="3"/>
      <c r="R195" s="3"/>
      <c r="S195" s="3"/>
      <c r="T195" s="3"/>
      <c r="U195" s="3"/>
      <c r="V195" s="3"/>
      <c r="W195" s="78"/>
      <c r="AA195" s="177"/>
    </row>
    <row r="196" spans="1:27" ht="21.95" customHeight="1" x14ac:dyDescent="0.15"/>
    <row r="197" spans="1:27" ht="14.1" customHeight="1" x14ac:dyDescent="0.15">
      <c r="B197" s="63" t="str">
        <f>$Y$1</f>
        <v>Bahnennachweis</v>
      </c>
      <c r="C197" s="64"/>
      <c r="D197" s="64"/>
      <c r="E197" s="64"/>
      <c r="F197" s="64"/>
      <c r="G197" s="64"/>
      <c r="H197" s="64"/>
      <c r="I197" s="64"/>
      <c r="J197" s="64"/>
      <c r="K197" s="64"/>
      <c r="L197" s="64"/>
      <c r="M197" s="65" t="str">
        <f>$AH$1</f>
        <v>lane detection</v>
      </c>
      <c r="N197" s="64"/>
      <c r="O197" s="64"/>
      <c r="P197" s="64"/>
      <c r="Q197" s="64"/>
      <c r="R197" s="64"/>
      <c r="S197" s="64"/>
      <c r="T197" s="64"/>
      <c r="U197" s="64"/>
      <c r="V197" s="64"/>
    </row>
    <row r="198" spans="1:27" s="2" customFormat="1" ht="9.9499999999999993" customHeight="1" x14ac:dyDescent="0.15">
      <c r="A198" s="68"/>
      <c r="B198" s="68"/>
      <c r="C198" s="68"/>
      <c r="D198" s="68"/>
      <c r="E198" s="68"/>
      <c r="F198" s="68"/>
      <c r="G198" s="68"/>
      <c r="H198" s="68"/>
      <c r="I198" s="68"/>
      <c r="J198" s="68"/>
      <c r="K198" s="68"/>
      <c r="L198" s="68"/>
      <c r="M198" s="68"/>
      <c r="N198" s="68"/>
      <c r="O198" s="68"/>
      <c r="P198" s="68"/>
      <c r="Q198" s="68"/>
      <c r="R198" s="68"/>
      <c r="S198" s="68"/>
      <c r="T198" s="68"/>
      <c r="U198" s="68"/>
      <c r="V198" s="68"/>
      <c r="AA198" s="177"/>
    </row>
    <row r="199" spans="1:27" s="2" customFormat="1" ht="9.9499999999999993" customHeight="1" x14ac:dyDescent="0.15">
      <c r="B199" s="68"/>
      <c r="C199" s="71" t="s">
        <v>194</v>
      </c>
      <c r="D199" s="380"/>
      <c r="E199" s="381"/>
      <c r="G199" s="71" t="s">
        <v>195</v>
      </c>
      <c r="H199" s="384"/>
      <c r="I199" s="385"/>
      <c r="K199" s="71" t="s">
        <v>196</v>
      </c>
      <c r="L199" s="380"/>
      <c r="M199" s="381"/>
      <c r="O199" s="68"/>
      <c r="P199" s="68"/>
      <c r="Q199" s="71" t="s">
        <v>197</v>
      </c>
      <c r="R199" s="384"/>
      <c r="S199" s="385"/>
      <c r="U199" s="68"/>
      <c r="V199" s="71" t="s">
        <v>198</v>
      </c>
      <c r="W199" s="388" t="s">
        <v>251</v>
      </c>
      <c r="AA199" s="177"/>
    </row>
    <row r="200" spans="1:27" s="2" customFormat="1" ht="9.9499999999999993" customHeight="1" x14ac:dyDescent="0.15">
      <c r="B200" s="68"/>
      <c r="C200" s="5" t="s">
        <v>202</v>
      </c>
      <c r="D200" s="382"/>
      <c r="E200" s="383"/>
      <c r="G200" s="5" t="s">
        <v>195</v>
      </c>
      <c r="H200" s="386"/>
      <c r="I200" s="387"/>
      <c r="K200" s="5" t="s">
        <v>203</v>
      </c>
      <c r="L200" s="382"/>
      <c r="M200" s="383"/>
      <c r="O200" s="68"/>
      <c r="P200" s="68"/>
      <c r="Q200" s="5" t="s">
        <v>204</v>
      </c>
      <c r="R200" s="386"/>
      <c r="S200" s="387"/>
      <c r="U200" s="68"/>
      <c r="V200" s="5" t="s">
        <v>205</v>
      </c>
      <c r="W200" s="389"/>
      <c r="AA200" s="177"/>
    </row>
    <row r="201" spans="1:27" s="2" customFormat="1" ht="9.9499999999999993" customHeight="1" x14ac:dyDescent="0.15">
      <c r="A201" s="68"/>
      <c r="B201" s="68"/>
      <c r="C201" s="68"/>
      <c r="D201" s="68"/>
      <c r="E201" s="68"/>
      <c r="F201" s="68"/>
      <c r="G201" s="68"/>
      <c r="H201" s="68"/>
      <c r="I201" s="68"/>
      <c r="J201" s="68"/>
      <c r="K201" s="68"/>
      <c r="L201" s="68"/>
      <c r="M201" s="68"/>
      <c r="N201" s="68"/>
      <c r="O201" s="68"/>
      <c r="P201" s="68"/>
      <c r="Q201" s="68"/>
      <c r="R201" s="68"/>
      <c r="S201" s="68"/>
      <c r="T201" s="68"/>
      <c r="U201" s="68"/>
      <c r="V201" s="68"/>
      <c r="AA201" s="177"/>
    </row>
    <row r="202" spans="1:27" s="2" customFormat="1" ht="9.9499999999999993" customHeight="1" x14ac:dyDescent="0.15">
      <c r="A202" s="1" t="s">
        <v>207</v>
      </c>
      <c r="B202" s="364"/>
      <c r="C202" s="4" t="s">
        <v>208</v>
      </c>
      <c r="D202" s="364"/>
      <c r="G202" s="4" t="s">
        <v>209</v>
      </c>
      <c r="H202" s="366"/>
      <c r="I202" s="367"/>
      <c r="J202" s="367"/>
      <c r="K202" s="367"/>
      <c r="L202" s="367"/>
      <c r="M202" s="367"/>
      <c r="N202" s="367"/>
      <c r="O202" s="367"/>
      <c r="P202" s="368"/>
      <c r="R202" s="4" t="s">
        <v>210</v>
      </c>
      <c r="S202" s="372"/>
      <c r="T202" s="373"/>
      <c r="U202" s="373"/>
      <c r="V202" s="373"/>
      <c r="W202" s="374"/>
      <c r="AA202" s="177"/>
    </row>
    <row r="203" spans="1:27" s="2" customFormat="1" ht="9.9499999999999993" customHeight="1" x14ac:dyDescent="0.15">
      <c r="A203" s="3" t="s">
        <v>211</v>
      </c>
      <c r="B203" s="365"/>
      <c r="C203" s="5" t="s">
        <v>212</v>
      </c>
      <c r="D203" s="365"/>
      <c r="G203" s="5" t="s">
        <v>213</v>
      </c>
      <c r="H203" s="369"/>
      <c r="I203" s="370"/>
      <c r="J203" s="370"/>
      <c r="K203" s="370"/>
      <c r="L203" s="370"/>
      <c r="M203" s="370"/>
      <c r="N203" s="370"/>
      <c r="O203" s="370"/>
      <c r="P203" s="371"/>
      <c r="R203" s="5" t="s">
        <v>214</v>
      </c>
      <c r="S203" s="375"/>
      <c r="T203" s="376"/>
      <c r="U203" s="376"/>
      <c r="V203" s="376"/>
      <c r="W203" s="377"/>
      <c r="AA203" s="177"/>
    </row>
    <row r="204" spans="1:27" s="2" customFormat="1" ht="9.9499999999999993" customHeight="1" x14ac:dyDescent="0.15">
      <c r="A204" s="68"/>
      <c r="B204" s="68"/>
      <c r="C204" s="68"/>
      <c r="D204" s="68"/>
      <c r="E204" s="68"/>
      <c r="F204" s="68"/>
      <c r="G204" s="68"/>
      <c r="H204" s="68"/>
      <c r="I204" s="68"/>
      <c r="J204" s="68"/>
      <c r="K204" s="68"/>
      <c r="L204" s="68"/>
      <c r="M204" s="68"/>
      <c r="N204" s="68"/>
      <c r="O204" s="68"/>
      <c r="P204" s="68"/>
      <c r="Q204" s="68"/>
      <c r="R204" s="72"/>
      <c r="S204" s="72"/>
      <c r="T204" s="68"/>
      <c r="U204" s="68"/>
      <c r="V204" s="68"/>
      <c r="AA204" s="177"/>
    </row>
    <row r="205" spans="1:27" s="2" customFormat="1" ht="9.9499999999999993" customHeight="1" x14ac:dyDescent="0.15">
      <c r="A205" s="73" t="s">
        <v>132</v>
      </c>
      <c r="B205" s="74" t="s">
        <v>215</v>
      </c>
      <c r="C205" s="75"/>
      <c r="D205" s="75"/>
      <c r="E205" s="75"/>
      <c r="F205" s="75"/>
      <c r="G205" s="75"/>
      <c r="H205" s="75"/>
      <c r="I205" s="75"/>
      <c r="J205" s="74" t="s">
        <v>216</v>
      </c>
      <c r="K205" s="75"/>
      <c r="L205" s="75"/>
      <c r="M205" s="75"/>
      <c r="N205" s="76"/>
      <c r="O205" s="74" t="s">
        <v>217</v>
      </c>
      <c r="P205" s="77"/>
      <c r="Q205" s="3"/>
      <c r="R205" s="3"/>
      <c r="S205" s="3"/>
      <c r="T205" s="3"/>
      <c r="U205" s="3"/>
      <c r="V205" s="3"/>
      <c r="W205" s="78"/>
      <c r="AA205" s="177"/>
    </row>
    <row r="206" spans="1:27" s="2" customFormat="1" ht="9.9499999999999993" customHeight="1" x14ac:dyDescent="0.15">
      <c r="A206" s="107" t="s">
        <v>126</v>
      </c>
      <c r="B206" s="80" t="s">
        <v>218</v>
      </c>
      <c r="C206" s="81"/>
      <c r="D206" s="81"/>
      <c r="E206" s="81"/>
      <c r="F206" s="81"/>
      <c r="G206" s="81"/>
      <c r="H206" s="81"/>
      <c r="I206" s="81"/>
      <c r="J206" s="80" t="s">
        <v>219</v>
      </c>
      <c r="K206" s="81"/>
      <c r="L206" s="81"/>
      <c r="M206" s="81"/>
      <c r="N206" s="82"/>
      <c r="O206" s="80" t="s">
        <v>220</v>
      </c>
      <c r="P206" s="83"/>
      <c r="Q206" s="3"/>
      <c r="R206" s="3"/>
      <c r="S206" s="3"/>
      <c r="T206" s="3"/>
      <c r="U206" s="3"/>
      <c r="V206" s="3"/>
      <c r="W206" s="78"/>
      <c r="AA206" s="177"/>
    </row>
    <row r="207" spans="1:27" s="90" customFormat="1" ht="9.9499999999999993" customHeight="1" x14ac:dyDescent="0.15">
      <c r="A207" s="108"/>
      <c r="B207" s="74" t="s">
        <v>133</v>
      </c>
      <c r="C207" s="77"/>
      <c r="D207" s="74" t="s">
        <v>134</v>
      </c>
      <c r="E207" s="77"/>
      <c r="F207" s="74" t="s">
        <v>135</v>
      </c>
      <c r="G207" s="77"/>
      <c r="H207" s="74" t="s">
        <v>136</v>
      </c>
      <c r="I207" s="85"/>
      <c r="J207" s="86" t="s">
        <v>252</v>
      </c>
      <c r="K207" s="86" t="s">
        <v>253</v>
      </c>
      <c r="L207" s="86" t="s">
        <v>254</v>
      </c>
      <c r="M207" s="86" t="s">
        <v>255</v>
      </c>
      <c r="N207" s="86" t="s">
        <v>256</v>
      </c>
      <c r="O207" s="87"/>
      <c r="P207" s="88"/>
      <c r="Q207" s="89"/>
      <c r="R207" s="73" t="s">
        <v>226</v>
      </c>
      <c r="S207" s="86" t="s">
        <v>252</v>
      </c>
      <c r="T207" s="86" t="s">
        <v>253</v>
      </c>
      <c r="U207" s="86" t="s">
        <v>254</v>
      </c>
      <c r="V207" s="86" t="s">
        <v>255</v>
      </c>
      <c r="W207" s="86" t="s">
        <v>256</v>
      </c>
      <c r="AA207" s="179"/>
    </row>
    <row r="208" spans="1:27" s="2" customFormat="1" ht="9.9499999999999993" customHeight="1" x14ac:dyDescent="0.15">
      <c r="A208" s="94"/>
      <c r="B208" s="80" t="s">
        <v>127</v>
      </c>
      <c r="C208" s="83"/>
      <c r="D208" s="80" t="s">
        <v>227</v>
      </c>
      <c r="E208" s="83"/>
      <c r="F208" s="80" t="s">
        <v>228</v>
      </c>
      <c r="G208" s="83"/>
      <c r="H208" s="80" t="s">
        <v>130</v>
      </c>
      <c r="I208" s="81"/>
      <c r="J208" s="134" t="s">
        <v>229</v>
      </c>
      <c r="K208" s="134" t="s">
        <v>230</v>
      </c>
      <c r="L208" s="134" t="s">
        <v>231</v>
      </c>
      <c r="M208" s="134" t="s">
        <v>232</v>
      </c>
      <c r="N208" s="134" t="s">
        <v>233</v>
      </c>
      <c r="O208" s="92"/>
      <c r="P208" s="93"/>
      <c r="Q208" s="3"/>
      <c r="R208" s="94" t="s">
        <v>234</v>
      </c>
      <c r="S208" s="134" t="s">
        <v>229</v>
      </c>
      <c r="T208" s="134" t="s">
        <v>230</v>
      </c>
      <c r="U208" s="134" t="s">
        <v>231</v>
      </c>
      <c r="V208" s="134" t="s">
        <v>232</v>
      </c>
      <c r="W208" s="134" t="s">
        <v>233</v>
      </c>
      <c r="AA208" s="177"/>
    </row>
    <row r="209" spans="1:35" s="2" customFormat="1" ht="9.9499999999999993" customHeight="1" x14ac:dyDescent="0.15">
      <c r="A209" s="437">
        <v>8</v>
      </c>
      <c r="B209" s="394"/>
      <c r="C209" s="395"/>
      <c r="D209" s="394"/>
      <c r="E209" s="395"/>
      <c r="F209" s="394"/>
      <c r="G209" s="395"/>
      <c r="H209" s="394"/>
      <c r="I209" s="395"/>
      <c r="J209" s="378"/>
      <c r="K209" s="378"/>
      <c r="L209" s="378"/>
      <c r="M209" s="378"/>
      <c r="N209" s="378"/>
      <c r="O209" s="405"/>
      <c r="P209" s="405"/>
      <c r="Q209" s="3"/>
      <c r="R209" s="73" t="s">
        <v>257</v>
      </c>
      <c r="S209" s="391"/>
      <c r="T209" s="391"/>
      <c r="U209" s="391"/>
      <c r="V209" s="391"/>
      <c r="W209" s="391"/>
      <c r="AA209" s="177"/>
    </row>
    <row r="210" spans="1:35" s="2" customFormat="1" ht="9.9499999999999993" customHeight="1" x14ac:dyDescent="0.15">
      <c r="A210" s="393"/>
      <c r="B210" s="396"/>
      <c r="C210" s="397"/>
      <c r="D210" s="396"/>
      <c r="E210" s="397"/>
      <c r="F210" s="396"/>
      <c r="G210" s="397"/>
      <c r="H210" s="396"/>
      <c r="I210" s="397"/>
      <c r="J210" s="379"/>
      <c r="K210" s="379"/>
      <c r="L210" s="379"/>
      <c r="M210" s="379"/>
      <c r="N210" s="379"/>
      <c r="O210" s="399"/>
      <c r="P210" s="399"/>
      <c r="Q210" s="3"/>
      <c r="R210" s="94" t="s">
        <v>236</v>
      </c>
      <c r="S210" s="391"/>
      <c r="T210" s="391"/>
      <c r="U210" s="391"/>
      <c r="V210" s="391"/>
      <c r="W210" s="391"/>
      <c r="AA210" s="177"/>
    </row>
    <row r="211" spans="1:35" s="2" customFormat="1" ht="9.9499999999999993" customHeight="1" x14ac:dyDescent="0.15">
      <c r="A211" s="437">
        <v>7</v>
      </c>
      <c r="B211" s="394"/>
      <c r="C211" s="395"/>
      <c r="D211" s="394"/>
      <c r="E211" s="395"/>
      <c r="F211" s="394"/>
      <c r="G211" s="395"/>
      <c r="H211" s="394"/>
      <c r="I211" s="395"/>
      <c r="J211" s="379"/>
      <c r="K211" s="379"/>
      <c r="L211" s="379"/>
      <c r="M211" s="379"/>
      <c r="N211" s="379"/>
      <c r="O211" s="399"/>
      <c r="P211" s="399"/>
      <c r="Q211" s="3"/>
      <c r="R211" s="73" t="s">
        <v>258</v>
      </c>
      <c r="S211" s="391"/>
      <c r="T211" s="391"/>
      <c r="U211" s="391"/>
      <c r="V211" s="391"/>
      <c r="W211" s="391"/>
      <c r="AA211" s="177"/>
    </row>
    <row r="212" spans="1:35" s="2" customFormat="1" ht="9.9499999999999993" customHeight="1" x14ac:dyDescent="0.15">
      <c r="A212" s="393"/>
      <c r="B212" s="396"/>
      <c r="C212" s="397"/>
      <c r="D212" s="396"/>
      <c r="E212" s="397"/>
      <c r="F212" s="396"/>
      <c r="G212" s="397"/>
      <c r="H212" s="396"/>
      <c r="I212" s="397"/>
      <c r="J212" s="398"/>
      <c r="K212" s="398"/>
      <c r="L212" s="398"/>
      <c r="M212" s="398"/>
      <c r="N212" s="398"/>
      <c r="O212" s="400"/>
      <c r="P212" s="400"/>
      <c r="Q212" s="3"/>
      <c r="R212" s="94" t="s">
        <v>238</v>
      </c>
      <c r="S212" s="391"/>
      <c r="T212" s="391"/>
      <c r="U212" s="391"/>
      <c r="V212" s="391"/>
      <c r="W212" s="391"/>
      <c r="AA212" s="177"/>
    </row>
    <row r="213" spans="1:35" s="2" customFormat="1" ht="9.9499999999999993" customHeight="1" x14ac:dyDescent="0.15">
      <c r="A213" s="437">
        <v>5</v>
      </c>
      <c r="B213" s="394"/>
      <c r="C213" s="395"/>
      <c r="D213" s="394"/>
      <c r="E213" s="395"/>
      <c r="F213" s="394"/>
      <c r="G213" s="395"/>
      <c r="H213" s="394"/>
      <c r="I213" s="406"/>
      <c r="J213" s="95" t="s">
        <v>239</v>
      </c>
      <c r="K213" s="96"/>
      <c r="L213" s="96"/>
      <c r="M213" s="96"/>
      <c r="N213" s="97"/>
      <c r="O213" s="401"/>
      <c r="P213" s="402"/>
      <c r="Q213" s="3"/>
      <c r="R213" s="73" t="s">
        <v>259</v>
      </c>
      <c r="S213" s="391"/>
      <c r="T213" s="391"/>
      <c r="U213" s="391"/>
      <c r="V213" s="391"/>
      <c r="W213" s="391"/>
      <c r="AA213" s="177"/>
    </row>
    <row r="214" spans="1:35" s="2" customFormat="1" ht="9.9499999999999993" customHeight="1" x14ac:dyDescent="0.15">
      <c r="A214" s="393"/>
      <c r="B214" s="396"/>
      <c r="C214" s="397"/>
      <c r="D214" s="396"/>
      <c r="E214" s="397"/>
      <c r="F214" s="396"/>
      <c r="G214" s="397"/>
      <c r="H214" s="396"/>
      <c r="I214" s="407"/>
      <c r="J214" s="98" t="s">
        <v>241</v>
      </c>
      <c r="K214" s="99"/>
      <c r="L214" s="99"/>
      <c r="M214" s="99"/>
      <c r="N214" s="100"/>
      <c r="O214" s="403"/>
      <c r="P214" s="404"/>
      <c r="Q214" s="3"/>
      <c r="R214" s="94" t="s">
        <v>260</v>
      </c>
      <c r="S214" s="391"/>
      <c r="T214" s="391"/>
      <c r="U214" s="391"/>
      <c r="V214" s="391"/>
      <c r="W214" s="391"/>
      <c r="AA214" s="177"/>
    </row>
    <row r="215" spans="1:35" s="2" customFormat="1" ht="9.9499999999999993" customHeight="1" x14ac:dyDescent="0.15">
      <c r="A215" s="437">
        <v>6</v>
      </c>
      <c r="B215" s="394"/>
      <c r="C215" s="395"/>
      <c r="D215" s="394"/>
      <c r="E215" s="395"/>
      <c r="F215" s="394"/>
      <c r="G215" s="395"/>
      <c r="H215" s="394"/>
      <c r="I215" s="406"/>
      <c r="J215" s="408"/>
      <c r="K215" s="409"/>
      <c r="L215" s="409"/>
      <c r="M215" s="409"/>
      <c r="N215" s="410"/>
      <c r="O215" s="401"/>
      <c r="P215" s="402"/>
      <c r="Q215" s="3"/>
      <c r="R215" s="73" t="s">
        <v>136</v>
      </c>
      <c r="S215" s="391"/>
      <c r="T215" s="391"/>
      <c r="U215" s="391"/>
      <c r="V215" s="391"/>
      <c r="W215" s="391"/>
      <c r="AA215" s="177"/>
    </row>
    <row r="216" spans="1:35" s="2" customFormat="1" ht="9.9499999999999993" customHeight="1" x14ac:dyDescent="0.15">
      <c r="A216" s="393"/>
      <c r="B216" s="396"/>
      <c r="C216" s="397"/>
      <c r="D216" s="396"/>
      <c r="E216" s="397"/>
      <c r="F216" s="396"/>
      <c r="G216" s="397"/>
      <c r="H216" s="396"/>
      <c r="I216" s="407"/>
      <c r="J216" s="411"/>
      <c r="K216" s="412"/>
      <c r="L216" s="412"/>
      <c r="M216" s="412"/>
      <c r="N216" s="413"/>
      <c r="O216" s="403"/>
      <c r="P216" s="404"/>
      <c r="Q216" s="3"/>
      <c r="R216" s="94" t="s">
        <v>130</v>
      </c>
      <c r="S216" s="391"/>
      <c r="T216" s="391"/>
      <c r="U216" s="391"/>
      <c r="V216" s="391"/>
      <c r="W216" s="391"/>
      <c r="X216"/>
      <c r="Y216"/>
      <c r="Z216"/>
      <c r="AA216" s="177"/>
      <c r="AI216"/>
    </row>
    <row r="217" spans="1:35" s="90" customFormat="1" ht="9.9499999999999993" customHeight="1" x14ac:dyDescent="0.15">
      <c r="A217" s="86" t="s">
        <v>136</v>
      </c>
      <c r="B217" s="394"/>
      <c r="C217" s="395"/>
      <c r="D217" s="394"/>
      <c r="E217" s="395"/>
      <c r="F217" s="394"/>
      <c r="G217" s="395"/>
      <c r="H217" s="394"/>
      <c r="I217" s="406"/>
      <c r="J217" s="411"/>
      <c r="K217" s="412"/>
      <c r="L217" s="412"/>
      <c r="M217" s="412"/>
      <c r="N217" s="413"/>
      <c r="O217" s="417"/>
      <c r="P217" s="418"/>
      <c r="Q217" s="101"/>
      <c r="R217" s="95" t="s">
        <v>243</v>
      </c>
      <c r="S217" s="102"/>
      <c r="T217" s="102"/>
      <c r="U217" s="102"/>
      <c r="V217" s="102"/>
      <c r="W217" s="103"/>
      <c r="AA217" s="179"/>
    </row>
    <row r="218" spans="1:35" s="2" customFormat="1" ht="9.9499999999999993" customHeight="1" x14ac:dyDescent="0.15">
      <c r="A218" s="94" t="s">
        <v>130</v>
      </c>
      <c r="B218" s="396"/>
      <c r="C218" s="397"/>
      <c r="D218" s="396"/>
      <c r="E218" s="397"/>
      <c r="F218" s="396"/>
      <c r="G218" s="397"/>
      <c r="H218" s="396"/>
      <c r="I218" s="407"/>
      <c r="J218" s="414"/>
      <c r="K218" s="415"/>
      <c r="L218" s="415"/>
      <c r="M218" s="415"/>
      <c r="N218" s="416"/>
      <c r="O218" s="419"/>
      <c r="P218" s="420"/>
      <c r="Q218" s="3"/>
      <c r="R218" s="98" t="s">
        <v>244</v>
      </c>
      <c r="S218" s="99"/>
      <c r="T218" s="99"/>
      <c r="U218" s="99"/>
      <c r="V218" s="99"/>
      <c r="W218" s="93"/>
      <c r="AA218" s="177"/>
    </row>
    <row r="219" spans="1:35" s="2" customFormat="1" ht="9.9499999999999993" customHeight="1" x14ac:dyDescent="0.15">
      <c r="A219" s="62"/>
      <c r="B219" s="109"/>
      <c r="C219" s="64"/>
      <c r="D219" s="64"/>
      <c r="E219" s="64"/>
      <c r="F219" s="64"/>
      <c r="G219" s="64"/>
      <c r="H219" s="64"/>
      <c r="I219" s="64"/>
      <c r="J219" s="64"/>
      <c r="K219" s="64"/>
      <c r="L219" s="64"/>
      <c r="M219" s="64"/>
      <c r="N219" s="64"/>
      <c r="O219" s="64"/>
      <c r="P219" s="64"/>
      <c r="Q219" s="64"/>
      <c r="R219" s="64"/>
      <c r="S219" s="64"/>
      <c r="T219" s="64"/>
      <c r="U219" s="64"/>
      <c r="V219" s="64"/>
      <c r="W219" s="62"/>
      <c r="AA219" s="177"/>
    </row>
    <row r="220" spans="1:35" s="2" customFormat="1" ht="9.9499999999999993" customHeight="1" x14ac:dyDescent="0.15">
      <c r="A220" s="421"/>
      <c r="B220" s="422"/>
      <c r="C220" s="422"/>
      <c r="D220" s="422"/>
      <c r="E220" s="423"/>
      <c r="G220" s="421"/>
      <c r="H220" s="422"/>
      <c r="I220" s="422"/>
      <c r="J220" s="422"/>
      <c r="K220" s="422"/>
      <c r="L220" s="423"/>
      <c r="N220" s="71" t="s">
        <v>195</v>
      </c>
      <c r="O220" s="427"/>
      <c r="P220" s="428"/>
      <c r="Q220" s="431"/>
      <c r="R220" s="432"/>
      <c r="S220" s="432"/>
      <c r="T220" s="432"/>
      <c r="U220" s="432"/>
      <c r="V220" s="432"/>
      <c r="W220" s="433"/>
      <c r="AA220" s="177"/>
    </row>
    <row r="221" spans="1:35" s="2" customFormat="1" ht="9.9499999999999993" customHeight="1" x14ac:dyDescent="0.15">
      <c r="A221" s="424"/>
      <c r="B221" s="425"/>
      <c r="C221" s="425"/>
      <c r="D221" s="425"/>
      <c r="E221" s="426"/>
      <c r="G221" s="424"/>
      <c r="H221" s="425"/>
      <c r="I221" s="425"/>
      <c r="J221" s="425"/>
      <c r="K221" s="425"/>
      <c r="L221" s="426"/>
      <c r="N221" s="5" t="s">
        <v>195</v>
      </c>
      <c r="O221" s="429"/>
      <c r="P221" s="430"/>
      <c r="Q221" s="434"/>
      <c r="R221" s="435"/>
      <c r="S221" s="435"/>
      <c r="T221" s="435"/>
      <c r="U221" s="435"/>
      <c r="V221" s="435"/>
      <c r="W221" s="436"/>
      <c r="AA221" s="177"/>
    </row>
    <row r="222" spans="1:35" s="90" customFormat="1" ht="9.9499999999999993" customHeight="1" x14ac:dyDescent="0.15">
      <c r="A222" s="104" t="s">
        <v>245</v>
      </c>
      <c r="B222" s="105"/>
      <c r="C222" s="105"/>
      <c r="D222" s="105"/>
      <c r="E222" s="105"/>
      <c r="F222" s="106"/>
      <c r="G222" s="104" t="s">
        <v>246</v>
      </c>
      <c r="H222" s="105"/>
      <c r="I222" s="105"/>
      <c r="J222" s="105"/>
      <c r="K222" s="105"/>
      <c r="L222" s="105"/>
      <c r="M222" s="106"/>
      <c r="N222" s="105"/>
      <c r="O222" s="104" t="s">
        <v>247</v>
      </c>
      <c r="P222" s="105"/>
      <c r="Q222" s="105"/>
      <c r="R222" s="105"/>
      <c r="S222" s="105"/>
      <c r="T222" s="105"/>
      <c r="U222" s="105"/>
      <c r="V222" s="105"/>
      <c r="W222" s="106"/>
      <c r="AA222" s="179"/>
    </row>
    <row r="223" spans="1:35" s="2" customFormat="1" ht="9.9499999999999993" customHeight="1" x14ac:dyDescent="0.15">
      <c r="A223" s="3" t="s">
        <v>248</v>
      </c>
      <c r="B223" s="3"/>
      <c r="C223" s="3"/>
      <c r="D223" s="3"/>
      <c r="E223" s="3"/>
      <c r="F223" s="78"/>
      <c r="G223" s="3" t="s">
        <v>249</v>
      </c>
      <c r="H223" s="3"/>
      <c r="I223" s="3"/>
      <c r="J223" s="3"/>
      <c r="K223" s="3"/>
      <c r="L223" s="3"/>
      <c r="M223" s="78"/>
      <c r="N223" s="3"/>
      <c r="O223" s="3" t="s">
        <v>250</v>
      </c>
      <c r="P223" s="3"/>
      <c r="Q223" s="3"/>
      <c r="R223" s="3"/>
      <c r="S223" s="3"/>
      <c r="T223" s="3"/>
      <c r="U223" s="3"/>
      <c r="V223" s="3"/>
      <c r="W223" s="78"/>
      <c r="AA223" s="177"/>
    </row>
  </sheetData>
  <mergeCells count="586">
    <mergeCell ref="U215:U216"/>
    <mergeCell ref="V215:V216"/>
    <mergeCell ref="W215:W216"/>
    <mergeCell ref="B217:C218"/>
    <mergeCell ref="D217:E218"/>
    <mergeCell ref="F217:G218"/>
    <mergeCell ref="H217:I218"/>
    <mergeCell ref="O217:P218"/>
    <mergeCell ref="A220:E221"/>
    <mergeCell ref="G220:L221"/>
    <mergeCell ref="O220:P221"/>
    <mergeCell ref="Q220:W221"/>
    <mergeCell ref="A215:A216"/>
    <mergeCell ref="B215:C216"/>
    <mergeCell ref="D215:E216"/>
    <mergeCell ref="F215:G216"/>
    <mergeCell ref="H215:I216"/>
    <mergeCell ref="J215:N218"/>
    <mergeCell ref="O215:P216"/>
    <mergeCell ref="S215:S216"/>
    <mergeCell ref="T215:T216"/>
    <mergeCell ref="O211:P212"/>
    <mergeCell ref="S211:S212"/>
    <mergeCell ref="T211:T212"/>
    <mergeCell ref="U211:U212"/>
    <mergeCell ref="V211:V212"/>
    <mergeCell ref="W211:W212"/>
    <mergeCell ref="A213:A214"/>
    <mergeCell ref="B213:C214"/>
    <mergeCell ref="D213:E214"/>
    <mergeCell ref="F213:G214"/>
    <mergeCell ref="H213:I214"/>
    <mergeCell ref="O213:P214"/>
    <mergeCell ref="S213:S214"/>
    <mergeCell ref="T213:T214"/>
    <mergeCell ref="U213:U214"/>
    <mergeCell ref="V213:V214"/>
    <mergeCell ref="W213:W214"/>
    <mergeCell ref="A211:A212"/>
    <mergeCell ref="B211:C212"/>
    <mergeCell ref="D211:E212"/>
    <mergeCell ref="F211:G212"/>
    <mergeCell ref="H211:I212"/>
    <mergeCell ref="J211:J212"/>
    <mergeCell ref="K211:K212"/>
    <mergeCell ref="L211:L212"/>
    <mergeCell ref="M211:M212"/>
    <mergeCell ref="B202:B203"/>
    <mergeCell ref="D202:D203"/>
    <mergeCell ref="H202:P203"/>
    <mergeCell ref="S202:W203"/>
    <mergeCell ref="A209:A210"/>
    <mergeCell ref="B209:C210"/>
    <mergeCell ref="D209:E210"/>
    <mergeCell ref="F209:G210"/>
    <mergeCell ref="H209:I210"/>
    <mergeCell ref="J209:J210"/>
    <mergeCell ref="K209:K210"/>
    <mergeCell ref="L209:L210"/>
    <mergeCell ref="M209:M210"/>
    <mergeCell ref="N209:N210"/>
    <mergeCell ref="O209:P210"/>
    <mergeCell ref="S209:S210"/>
    <mergeCell ref="T209:T210"/>
    <mergeCell ref="U209:U210"/>
    <mergeCell ref="V209:V210"/>
    <mergeCell ref="W209:W210"/>
    <mergeCell ref="N211:N212"/>
    <mergeCell ref="A192:E193"/>
    <mergeCell ref="G192:L193"/>
    <mergeCell ref="O192:P193"/>
    <mergeCell ref="Q192:W193"/>
    <mergeCell ref="D199:E200"/>
    <mergeCell ref="H199:I200"/>
    <mergeCell ref="L199:M200"/>
    <mergeCell ref="R199:S200"/>
    <mergeCell ref="W199:W200"/>
    <mergeCell ref="V185:V186"/>
    <mergeCell ref="W185:W186"/>
    <mergeCell ref="A187:A188"/>
    <mergeCell ref="B187:C188"/>
    <mergeCell ref="D187:E188"/>
    <mergeCell ref="F187:G188"/>
    <mergeCell ref="H187:I188"/>
    <mergeCell ref="J187:N190"/>
    <mergeCell ref="O187:P188"/>
    <mergeCell ref="S187:S188"/>
    <mergeCell ref="T187:T188"/>
    <mergeCell ref="U187:U188"/>
    <mergeCell ref="V187:V188"/>
    <mergeCell ref="W187:W188"/>
    <mergeCell ref="B189:C190"/>
    <mergeCell ref="D189:E190"/>
    <mergeCell ref="F189:G190"/>
    <mergeCell ref="H189:I190"/>
    <mergeCell ref="O189:P190"/>
    <mergeCell ref="A185:A186"/>
    <mergeCell ref="B185:C186"/>
    <mergeCell ref="D185:E186"/>
    <mergeCell ref="F185:G186"/>
    <mergeCell ref="H185:I186"/>
    <mergeCell ref="O185:P186"/>
    <mergeCell ref="S185:S186"/>
    <mergeCell ref="T185:T186"/>
    <mergeCell ref="U185:U186"/>
    <mergeCell ref="N181:N182"/>
    <mergeCell ref="O181:P182"/>
    <mergeCell ref="S181:S182"/>
    <mergeCell ref="T181:T182"/>
    <mergeCell ref="U181:U182"/>
    <mergeCell ref="N183:N184"/>
    <mergeCell ref="O183:P184"/>
    <mergeCell ref="S183:S184"/>
    <mergeCell ref="T183:T184"/>
    <mergeCell ref="U183:U184"/>
    <mergeCell ref="V183:V184"/>
    <mergeCell ref="W183:W184"/>
    <mergeCell ref="A181:A182"/>
    <mergeCell ref="B181:C182"/>
    <mergeCell ref="D181:E182"/>
    <mergeCell ref="F181:G182"/>
    <mergeCell ref="H181:I182"/>
    <mergeCell ref="J181:J182"/>
    <mergeCell ref="A183:A184"/>
    <mergeCell ref="B183:C184"/>
    <mergeCell ref="D183:E184"/>
    <mergeCell ref="F183:G184"/>
    <mergeCell ref="H183:I184"/>
    <mergeCell ref="J183:J184"/>
    <mergeCell ref="K183:K184"/>
    <mergeCell ref="L183:L184"/>
    <mergeCell ref="M183:M184"/>
    <mergeCell ref="K181:K182"/>
    <mergeCell ref="L181:L182"/>
    <mergeCell ref="M181:M182"/>
    <mergeCell ref="D171:E172"/>
    <mergeCell ref="H171:I172"/>
    <mergeCell ref="L171:M172"/>
    <mergeCell ref="R171:S172"/>
    <mergeCell ref="W171:W172"/>
    <mergeCell ref="B174:B175"/>
    <mergeCell ref="D174:D175"/>
    <mergeCell ref="H174:P175"/>
    <mergeCell ref="S174:W175"/>
    <mergeCell ref="V181:V182"/>
    <mergeCell ref="W181:W182"/>
    <mergeCell ref="U159:U160"/>
    <mergeCell ref="V159:V160"/>
    <mergeCell ref="W159:W160"/>
    <mergeCell ref="B161:C162"/>
    <mergeCell ref="D161:E162"/>
    <mergeCell ref="F161:G162"/>
    <mergeCell ref="H161:I162"/>
    <mergeCell ref="O161:P162"/>
    <mergeCell ref="A164:E165"/>
    <mergeCell ref="G164:L165"/>
    <mergeCell ref="O164:P165"/>
    <mergeCell ref="Q164:W165"/>
    <mergeCell ref="A159:A160"/>
    <mergeCell ref="B159:C160"/>
    <mergeCell ref="D159:E160"/>
    <mergeCell ref="F159:G160"/>
    <mergeCell ref="H159:I160"/>
    <mergeCell ref="J159:N162"/>
    <mergeCell ref="O159:P160"/>
    <mergeCell ref="S159:S160"/>
    <mergeCell ref="T159:T160"/>
    <mergeCell ref="O155:P156"/>
    <mergeCell ref="S155:S156"/>
    <mergeCell ref="T155:T156"/>
    <mergeCell ref="U155:U156"/>
    <mergeCell ref="V155:V156"/>
    <mergeCell ref="W155:W156"/>
    <mergeCell ref="A157:A158"/>
    <mergeCell ref="B157:C158"/>
    <mergeCell ref="D157:E158"/>
    <mergeCell ref="F157:G158"/>
    <mergeCell ref="H157:I158"/>
    <mergeCell ref="O157:P158"/>
    <mergeCell ref="S157:S158"/>
    <mergeCell ref="T157:T158"/>
    <mergeCell ref="U157:U158"/>
    <mergeCell ref="V157:V158"/>
    <mergeCell ref="W157:W158"/>
    <mergeCell ref="A155:A156"/>
    <mergeCell ref="B155:C156"/>
    <mergeCell ref="D155:E156"/>
    <mergeCell ref="F155:G156"/>
    <mergeCell ref="H155:I156"/>
    <mergeCell ref="J155:J156"/>
    <mergeCell ref="K155:K156"/>
    <mergeCell ref="L155:L156"/>
    <mergeCell ref="M155:M156"/>
    <mergeCell ref="B146:B147"/>
    <mergeCell ref="D146:D147"/>
    <mergeCell ref="H146:P147"/>
    <mergeCell ref="S146:W147"/>
    <mergeCell ref="A153:A154"/>
    <mergeCell ref="B153:C154"/>
    <mergeCell ref="D153:E154"/>
    <mergeCell ref="F153:G154"/>
    <mergeCell ref="H153:I154"/>
    <mergeCell ref="J153:J154"/>
    <mergeCell ref="K153:K154"/>
    <mergeCell ref="L153:L154"/>
    <mergeCell ref="M153:M154"/>
    <mergeCell ref="N153:N154"/>
    <mergeCell ref="O153:P154"/>
    <mergeCell ref="S153:S154"/>
    <mergeCell ref="T153:T154"/>
    <mergeCell ref="U153:U154"/>
    <mergeCell ref="V153:V154"/>
    <mergeCell ref="W153:W154"/>
    <mergeCell ref="N155:N156"/>
    <mergeCell ref="A136:E137"/>
    <mergeCell ref="G136:L137"/>
    <mergeCell ref="O136:P137"/>
    <mergeCell ref="Q136:W137"/>
    <mergeCell ref="D143:E144"/>
    <mergeCell ref="H143:I144"/>
    <mergeCell ref="L143:M144"/>
    <mergeCell ref="R143:S144"/>
    <mergeCell ref="W143:W144"/>
    <mergeCell ref="V129:V130"/>
    <mergeCell ref="W129:W130"/>
    <mergeCell ref="A131:A132"/>
    <mergeCell ref="B131:C132"/>
    <mergeCell ref="D131:E132"/>
    <mergeCell ref="F131:G132"/>
    <mergeCell ref="H131:I132"/>
    <mergeCell ref="J131:N134"/>
    <mergeCell ref="O131:P132"/>
    <mergeCell ref="S131:S132"/>
    <mergeCell ref="T131:T132"/>
    <mergeCell ref="U131:U132"/>
    <mergeCell ref="V131:V132"/>
    <mergeCell ref="W131:W132"/>
    <mergeCell ref="B133:C134"/>
    <mergeCell ref="D133:E134"/>
    <mergeCell ref="F133:G134"/>
    <mergeCell ref="H133:I134"/>
    <mergeCell ref="O133:P134"/>
    <mergeCell ref="A129:A130"/>
    <mergeCell ref="B129:C130"/>
    <mergeCell ref="D129:E130"/>
    <mergeCell ref="F129:G130"/>
    <mergeCell ref="H129:I130"/>
    <mergeCell ref="O129:P130"/>
    <mergeCell ref="S129:S130"/>
    <mergeCell ref="T129:T130"/>
    <mergeCell ref="U129:U130"/>
    <mergeCell ref="N125:N126"/>
    <mergeCell ref="O125:P126"/>
    <mergeCell ref="S125:S126"/>
    <mergeCell ref="T125:T126"/>
    <mergeCell ref="U125:U126"/>
    <mergeCell ref="N127:N128"/>
    <mergeCell ref="O127:P128"/>
    <mergeCell ref="S127:S128"/>
    <mergeCell ref="T127:T128"/>
    <mergeCell ref="U127:U128"/>
    <mergeCell ref="V127:V128"/>
    <mergeCell ref="W127:W128"/>
    <mergeCell ref="A125:A126"/>
    <mergeCell ref="B125:C126"/>
    <mergeCell ref="D125:E126"/>
    <mergeCell ref="F125:G126"/>
    <mergeCell ref="H125:I126"/>
    <mergeCell ref="J125:J126"/>
    <mergeCell ref="A127:A128"/>
    <mergeCell ref="B127:C128"/>
    <mergeCell ref="D127:E128"/>
    <mergeCell ref="F127:G128"/>
    <mergeCell ref="H127:I128"/>
    <mergeCell ref="J127:J128"/>
    <mergeCell ref="K127:K128"/>
    <mergeCell ref="L127:L128"/>
    <mergeCell ref="M127:M128"/>
    <mergeCell ref="K125:K126"/>
    <mergeCell ref="L125:L126"/>
    <mergeCell ref="M125:M126"/>
    <mergeCell ref="D115:E116"/>
    <mergeCell ref="H115:I116"/>
    <mergeCell ref="L115:M116"/>
    <mergeCell ref="R115:S116"/>
    <mergeCell ref="W115:W116"/>
    <mergeCell ref="B118:B119"/>
    <mergeCell ref="D118:D119"/>
    <mergeCell ref="H118:P119"/>
    <mergeCell ref="S118:W119"/>
    <mergeCell ref="V125:V126"/>
    <mergeCell ref="W125:W126"/>
    <mergeCell ref="U103:U104"/>
    <mergeCell ref="V103:V104"/>
    <mergeCell ref="W103:W104"/>
    <mergeCell ref="B105:C106"/>
    <mergeCell ref="D105:E106"/>
    <mergeCell ref="F105:G106"/>
    <mergeCell ref="H105:I106"/>
    <mergeCell ref="O105:P106"/>
    <mergeCell ref="A108:E109"/>
    <mergeCell ref="G108:L109"/>
    <mergeCell ref="O108:P109"/>
    <mergeCell ref="Q108:W109"/>
    <mergeCell ref="A103:A104"/>
    <mergeCell ref="B103:C104"/>
    <mergeCell ref="D103:E104"/>
    <mergeCell ref="F103:G104"/>
    <mergeCell ref="H103:I104"/>
    <mergeCell ref="J103:N106"/>
    <mergeCell ref="O103:P104"/>
    <mergeCell ref="S103:S104"/>
    <mergeCell ref="T103:T104"/>
    <mergeCell ref="O99:P100"/>
    <mergeCell ref="S99:S100"/>
    <mergeCell ref="T99:T100"/>
    <mergeCell ref="U99:U100"/>
    <mergeCell ref="V99:V100"/>
    <mergeCell ref="W99:W100"/>
    <mergeCell ref="A101:A102"/>
    <mergeCell ref="B101:C102"/>
    <mergeCell ref="D101:E102"/>
    <mergeCell ref="F101:G102"/>
    <mergeCell ref="H101:I102"/>
    <mergeCell ref="O101:P102"/>
    <mergeCell ref="S101:S102"/>
    <mergeCell ref="T101:T102"/>
    <mergeCell ref="U101:U102"/>
    <mergeCell ref="V101:V102"/>
    <mergeCell ref="W101:W102"/>
    <mergeCell ref="A99:A100"/>
    <mergeCell ref="B99:C100"/>
    <mergeCell ref="D99:E100"/>
    <mergeCell ref="F99:G100"/>
    <mergeCell ref="H99:I100"/>
    <mergeCell ref="J99:J100"/>
    <mergeCell ref="K99:K100"/>
    <mergeCell ref="L99:L100"/>
    <mergeCell ref="M99:M100"/>
    <mergeCell ref="B90:B91"/>
    <mergeCell ref="D90:D91"/>
    <mergeCell ref="H90:P91"/>
    <mergeCell ref="S90:W91"/>
    <mergeCell ref="A97:A98"/>
    <mergeCell ref="B97:C98"/>
    <mergeCell ref="D97:E98"/>
    <mergeCell ref="F97:G98"/>
    <mergeCell ref="H97:I98"/>
    <mergeCell ref="J97:J98"/>
    <mergeCell ref="K97:K98"/>
    <mergeCell ref="L97:L98"/>
    <mergeCell ref="M97:M98"/>
    <mergeCell ref="N97:N98"/>
    <mergeCell ref="O97:P98"/>
    <mergeCell ref="S97:S98"/>
    <mergeCell ref="T97:T98"/>
    <mergeCell ref="U97:U98"/>
    <mergeCell ref="V97:V98"/>
    <mergeCell ref="W97:W98"/>
    <mergeCell ref="N99:N100"/>
    <mergeCell ref="A80:E81"/>
    <mergeCell ref="G80:L81"/>
    <mergeCell ref="O80:P81"/>
    <mergeCell ref="Q80:W81"/>
    <mergeCell ref="D87:E88"/>
    <mergeCell ref="H87:I88"/>
    <mergeCell ref="L87:M88"/>
    <mergeCell ref="R87:S88"/>
    <mergeCell ref="W87:W88"/>
    <mergeCell ref="V73:V74"/>
    <mergeCell ref="W73:W74"/>
    <mergeCell ref="A75:A76"/>
    <mergeCell ref="B75:C76"/>
    <mergeCell ref="D75:E76"/>
    <mergeCell ref="F75:G76"/>
    <mergeCell ref="H75:I76"/>
    <mergeCell ref="J75:N78"/>
    <mergeCell ref="O75:P76"/>
    <mergeCell ref="S75:S76"/>
    <mergeCell ref="T75:T76"/>
    <mergeCell ref="U75:U76"/>
    <mergeCell ref="V75:V76"/>
    <mergeCell ref="W75:W76"/>
    <mergeCell ref="B77:C78"/>
    <mergeCell ref="D77:E78"/>
    <mergeCell ref="F77:G78"/>
    <mergeCell ref="H77:I78"/>
    <mergeCell ref="O77:P78"/>
    <mergeCell ref="A73:A74"/>
    <mergeCell ref="B73:C74"/>
    <mergeCell ref="D73:E74"/>
    <mergeCell ref="F73:G74"/>
    <mergeCell ref="H73:I74"/>
    <mergeCell ref="O73:P74"/>
    <mergeCell ref="S73:S74"/>
    <mergeCell ref="T73:T74"/>
    <mergeCell ref="U73:U74"/>
    <mergeCell ref="N69:N70"/>
    <mergeCell ref="O69:P70"/>
    <mergeCell ref="S69:S70"/>
    <mergeCell ref="T69:T70"/>
    <mergeCell ref="U69:U70"/>
    <mergeCell ref="N71:N72"/>
    <mergeCell ref="O71:P72"/>
    <mergeCell ref="S71:S72"/>
    <mergeCell ref="T71:T72"/>
    <mergeCell ref="U71:U72"/>
    <mergeCell ref="V71:V72"/>
    <mergeCell ref="W71:W72"/>
    <mergeCell ref="A69:A70"/>
    <mergeCell ref="B69:C70"/>
    <mergeCell ref="D69:E70"/>
    <mergeCell ref="F69:G70"/>
    <mergeCell ref="H69:I70"/>
    <mergeCell ref="J69:J70"/>
    <mergeCell ref="A71:A72"/>
    <mergeCell ref="B71:C72"/>
    <mergeCell ref="D71:E72"/>
    <mergeCell ref="F71:G72"/>
    <mergeCell ref="H71:I72"/>
    <mergeCell ref="J71:J72"/>
    <mergeCell ref="K71:K72"/>
    <mergeCell ref="L71:L72"/>
    <mergeCell ref="M71:M72"/>
    <mergeCell ref="K69:K70"/>
    <mergeCell ref="L69:L70"/>
    <mergeCell ref="M69:M70"/>
    <mergeCell ref="D59:E60"/>
    <mergeCell ref="H59:I60"/>
    <mergeCell ref="L59:M60"/>
    <mergeCell ref="R59:S60"/>
    <mergeCell ref="W59:W60"/>
    <mergeCell ref="B62:B63"/>
    <mergeCell ref="D62:D63"/>
    <mergeCell ref="H62:P63"/>
    <mergeCell ref="S62:W63"/>
    <mergeCell ref="V69:V70"/>
    <mergeCell ref="W69:W70"/>
    <mergeCell ref="U47:U48"/>
    <mergeCell ref="V47:V48"/>
    <mergeCell ref="W47:W48"/>
    <mergeCell ref="B49:C50"/>
    <mergeCell ref="D49:E50"/>
    <mergeCell ref="F49:G50"/>
    <mergeCell ref="H49:I50"/>
    <mergeCell ref="O49:P50"/>
    <mergeCell ref="A52:E53"/>
    <mergeCell ref="G52:L53"/>
    <mergeCell ref="O52:P53"/>
    <mergeCell ref="Q52:W53"/>
    <mergeCell ref="A47:A48"/>
    <mergeCell ref="B47:C48"/>
    <mergeCell ref="D47:E48"/>
    <mergeCell ref="F47:G48"/>
    <mergeCell ref="H47:I48"/>
    <mergeCell ref="J47:N50"/>
    <mergeCell ref="O47:P48"/>
    <mergeCell ref="S47:S48"/>
    <mergeCell ref="T47:T48"/>
    <mergeCell ref="O43:P44"/>
    <mergeCell ref="S43:S44"/>
    <mergeCell ref="T43:T44"/>
    <mergeCell ref="U43:U44"/>
    <mergeCell ref="V43:V44"/>
    <mergeCell ref="W43:W44"/>
    <mergeCell ref="A45:A46"/>
    <mergeCell ref="B45:C46"/>
    <mergeCell ref="D45:E46"/>
    <mergeCell ref="F45:G46"/>
    <mergeCell ref="H45:I46"/>
    <mergeCell ref="O45:P46"/>
    <mergeCell ref="S45:S46"/>
    <mergeCell ref="T45:T46"/>
    <mergeCell ref="U45:U46"/>
    <mergeCell ref="V45:V46"/>
    <mergeCell ref="W45:W46"/>
    <mergeCell ref="A43:A44"/>
    <mergeCell ref="B43:C44"/>
    <mergeCell ref="D43:E44"/>
    <mergeCell ref="F43:G44"/>
    <mergeCell ref="H43:I44"/>
    <mergeCell ref="J43:J44"/>
    <mergeCell ref="K43:K44"/>
    <mergeCell ref="L43:L44"/>
    <mergeCell ref="M43:M44"/>
    <mergeCell ref="B34:B35"/>
    <mergeCell ref="D34:D35"/>
    <mergeCell ref="H34:P35"/>
    <mergeCell ref="S34:W35"/>
    <mergeCell ref="A41:A42"/>
    <mergeCell ref="B41:C42"/>
    <mergeCell ref="D41:E42"/>
    <mergeCell ref="F41:G42"/>
    <mergeCell ref="H41:I42"/>
    <mergeCell ref="J41:J42"/>
    <mergeCell ref="K41:K42"/>
    <mergeCell ref="L41:L42"/>
    <mergeCell ref="M41:M42"/>
    <mergeCell ref="N41:N42"/>
    <mergeCell ref="O41:P42"/>
    <mergeCell ref="S41:S42"/>
    <mergeCell ref="T41:T42"/>
    <mergeCell ref="U41:U42"/>
    <mergeCell ref="V41:V42"/>
    <mergeCell ref="W41:W42"/>
    <mergeCell ref="N43:N44"/>
    <mergeCell ref="A24:E25"/>
    <mergeCell ref="G24:L25"/>
    <mergeCell ref="O24:P25"/>
    <mergeCell ref="Q24:W25"/>
    <mergeCell ref="D31:E32"/>
    <mergeCell ref="H31:I32"/>
    <mergeCell ref="L31:M32"/>
    <mergeCell ref="R31:S32"/>
    <mergeCell ref="W31:W32"/>
    <mergeCell ref="V17:V18"/>
    <mergeCell ref="W17:W18"/>
    <mergeCell ref="A19:A20"/>
    <mergeCell ref="B19:C20"/>
    <mergeCell ref="D19:E20"/>
    <mergeCell ref="F19:G20"/>
    <mergeCell ref="H19:I20"/>
    <mergeCell ref="J19:N22"/>
    <mergeCell ref="O19:P20"/>
    <mergeCell ref="S19:S20"/>
    <mergeCell ref="T19:T20"/>
    <mergeCell ref="U19:U20"/>
    <mergeCell ref="V19:V20"/>
    <mergeCell ref="W19:W20"/>
    <mergeCell ref="B21:C22"/>
    <mergeCell ref="D21:E22"/>
    <mergeCell ref="F21:G22"/>
    <mergeCell ref="H21:I22"/>
    <mergeCell ref="O21:P22"/>
    <mergeCell ref="A17:A18"/>
    <mergeCell ref="B17:C18"/>
    <mergeCell ref="D17:E18"/>
    <mergeCell ref="F17:G18"/>
    <mergeCell ref="H17:I18"/>
    <mergeCell ref="O17:P18"/>
    <mergeCell ref="S17:S18"/>
    <mergeCell ref="T17:T18"/>
    <mergeCell ref="U17:U18"/>
    <mergeCell ref="N13:N14"/>
    <mergeCell ref="O13:P14"/>
    <mergeCell ref="S13:S14"/>
    <mergeCell ref="T13:T14"/>
    <mergeCell ref="U13:U14"/>
    <mergeCell ref="N15:N16"/>
    <mergeCell ref="O15:P16"/>
    <mergeCell ref="S15:S16"/>
    <mergeCell ref="T15:T16"/>
    <mergeCell ref="U15:U16"/>
    <mergeCell ref="V15:V16"/>
    <mergeCell ref="W15:W16"/>
    <mergeCell ref="A13:A14"/>
    <mergeCell ref="B13:C14"/>
    <mergeCell ref="D13:E14"/>
    <mergeCell ref="F13:G14"/>
    <mergeCell ref="H13:I14"/>
    <mergeCell ref="J13:J14"/>
    <mergeCell ref="A15:A16"/>
    <mergeCell ref="B15:C16"/>
    <mergeCell ref="D15:E16"/>
    <mergeCell ref="F15:G16"/>
    <mergeCell ref="H15:I16"/>
    <mergeCell ref="J15:J16"/>
    <mergeCell ref="K15:K16"/>
    <mergeCell ref="L15:L16"/>
    <mergeCell ref="M15:M16"/>
    <mergeCell ref="AC3:AC5"/>
    <mergeCell ref="B6:B7"/>
    <mergeCell ref="D6:D7"/>
    <mergeCell ref="H6:P7"/>
    <mergeCell ref="S6:W7"/>
    <mergeCell ref="K13:K14"/>
    <mergeCell ref="L13:L14"/>
    <mergeCell ref="M13:M14"/>
    <mergeCell ref="D3:E4"/>
    <mergeCell ref="H3:I4"/>
    <mergeCell ref="L3:M4"/>
    <mergeCell ref="R3:S4"/>
    <mergeCell ref="W3:W4"/>
    <mergeCell ref="Y3:AB5"/>
    <mergeCell ref="V13:V14"/>
    <mergeCell ref="W13:W14"/>
  </mergeCells>
  <pageMargins left="0.51181102362204722" right="0.11811023622047245" top="0" bottom="0"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W83"/>
  <sheetViews>
    <sheetView showGridLines="0" workbookViewId="0">
      <selection activeCell="B4" sqref="B4"/>
    </sheetView>
  </sheetViews>
  <sheetFormatPr defaultColWidth="11.38671875" defaultRowHeight="12.75" x14ac:dyDescent="0.15"/>
  <cols>
    <col min="1" max="1" width="0.8984375" customWidth="1"/>
    <col min="2" max="2" width="18.4296875" customWidth="1"/>
    <col min="3" max="3" width="14.98046875" customWidth="1"/>
    <col min="4" max="4" width="3.89453125" customWidth="1"/>
    <col min="5" max="7" width="5.83984375" style="220" customWidth="1"/>
    <col min="8" max="8" width="6.890625" style="220" customWidth="1"/>
    <col min="9" max="9" width="0.8984375" customWidth="1"/>
    <col min="10" max="10" width="18.4296875" customWidth="1"/>
    <col min="11" max="11" width="14.98046875" customWidth="1"/>
    <col min="12" max="12" width="3.89453125" customWidth="1"/>
    <col min="13" max="15" width="5.83984375" style="220" customWidth="1"/>
    <col min="16" max="16" width="6.890625" style="220" customWidth="1"/>
    <col min="17" max="17" width="0.8984375" customWidth="1"/>
    <col min="18" max="18" width="23.07421875" customWidth="1"/>
    <col min="19" max="19" width="3.89453125" customWidth="1"/>
    <col min="20" max="20" width="10.78515625" style="208" customWidth="1"/>
    <col min="21" max="21" width="3.59375" style="208" customWidth="1"/>
    <col min="22" max="22" width="11.38671875" customWidth="1"/>
    <col min="23" max="23" width="2.84375" customWidth="1"/>
    <col min="24" max="24" width="11.38671875" customWidth="1"/>
  </cols>
  <sheetData>
    <row r="1" spans="1:23" ht="6" customHeight="1" x14ac:dyDescent="0.15">
      <c r="A1" s="223"/>
      <c r="B1" s="224"/>
      <c r="C1" s="224"/>
      <c r="D1" s="224"/>
      <c r="E1" s="225"/>
      <c r="F1" s="225"/>
      <c r="G1" s="225"/>
      <c r="H1" s="225"/>
      <c r="I1" s="224"/>
      <c r="J1" s="224"/>
      <c r="K1" s="224"/>
      <c r="L1" s="224"/>
      <c r="M1" s="225"/>
      <c r="N1" s="225"/>
      <c r="O1" s="225"/>
      <c r="P1" s="225"/>
      <c r="Q1" s="226"/>
    </row>
    <row r="2" spans="1:23" s="221" customFormat="1" ht="13.5" customHeight="1" x14ac:dyDescent="0.2">
      <c r="A2" s="126"/>
      <c r="B2" s="172" t="s">
        <v>119</v>
      </c>
      <c r="D2" s="229"/>
      <c r="E2" s="229"/>
      <c r="F2" s="229"/>
      <c r="G2" s="229"/>
      <c r="H2" s="229"/>
      <c r="I2" s="229"/>
      <c r="J2" s="230"/>
      <c r="K2" s="231"/>
      <c r="L2" s="231"/>
      <c r="M2" s="232"/>
      <c r="N2" s="231"/>
      <c r="O2" s="232"/>
      <c r="P2" s="233" t="s">
        <v>120</v>
      </c>
      <c r="Q2" s="127"/>
      <c r="R2" s="227" t="s">
        <v>121</v>
      </c>
      <c r="T2" s="264"/>
      <c r="U2" s="264"/>
    </row>
    <row r="3" spans="1:23" ht="4.5" customHeight="1" x14ac:dyDescent="0.15">
      <c r="A3" s="128"/>
      <c r="B3" s="136"/>
      <c r="C3" s="136"/>
      <c r="D3" s="136"/>
      <c r="E3" s="136"/>
      <c r="F3" s="136"/>
      <c r="G3" s="234"/>
      <c r="H3" s="234"/>
      <c r="I3" s="234"/>
      <c r="J3" s="234"/>
      <c r="K3" s="234"/>
      <c r="L3" s="234"/>
      <c r="M3" s="234"/>
      <c r="N3" s="234"/>
      <c r="O3" s="234"/>
      <c r="P3" s="234"/>
      <c r="Q3" s="129"/>
      <c r="T3" s="220"/>
      <c r="U3" s="220"/>
    </row>
    <row r="4" spans="1:23" ht="18" customHeight="1" x14ac:dyDescent="0.15">
      <c r="A4" s="235"/>
      <c r="B4" s="335" t="s">
        <v>261</v>
      </c>
      <c r="C4" s="335"/>
      <c r="D4" s="335"/>
      <c r="E4" s="335"/>
      <c r="F4" s="335"/>
      <c r="G4" s="20"/>
      <c r="H4" s="236" t="s">
        <v>122</v>
      </c>
      <c r="I4" s="237"/>
      <c r="J4" s="335" t="s">
        <v>262</v>
      </c>
      <c r="K4" s="335"/>
      <c r="L4" s="335"/>
      <c r="M4" s="335"/>
      <c r="N4" s="335"/>
      <c r="O4" s="20"/>
      <c r="P4" s="236" t="s">
        <v>123</v>
      </c>
      <c r="Q4" s="238"/>
      <c r="R4" s="136" t="s">
        <v>124</v>
      </c>
      <c r="T4" s="264"/>
      <c r="U4" s="264"/>
    </row>
    <row r="5" spans="1:23" ht="24" customHeight="1" x14ac:dyDescent="0.15">
      <c r="A5" s="239"/>
      <c r="B5" s="120" t="s">
        <v>125</v>
      </c>
      <c r="C5" s="121"/>
      <c r="D5" s="122" t="s">
        <v>126</v>
      </c>
      <c r="E5" s="122" t="s">
        <v>127</v>
      </c>
      <c r="F5" s="123" t="s">
        <v>128</v>
      </c>
      <c r="G5" s="122" t="s">
        <v>129</v>
      </c>
      <c r="H5" s="124" t="s">
        <v>130</v>
      </c>
      <c r="J5" s="120" t="s">
        <v>125</v>
      </c>
      <c r="K5" s="121"/>
      <c r="L5" s="122" t="s">
        <v>126</v>
      </c>
      <c r="M5" s="122" t="s">
        <v>127</v>
      </c>
      <c r="N5" s="123" t="s">
        <v>128</v>
      </c>
      <c r="O5" s="122" t="s">
        <v>129</v>
      </c>
      <c r="P5" s="124" t="s">
        <v>130</v>
      </c>
      <c r="Q5" s="240"/>
      <c r="T5" s="220"/>
      <c r="U5" s="220"/>
    </row>
    <row r="6" spans="1:23" ht="11.1" customHeight="1" x14ac:dyDescent="0.15">
      <c r="A6" s="239"/>
      <c r="B6" s="115" t="s">
        <v>131</v>
      </c>
      <c r="C6" s="116"/>
      <c r="D6" s="117" t="s">
        <v>132</v>
      </c>
      <c r="E6" s="117" t="s">
        <v>133</v>
      </c>
      <c r="F6" s="118" t="s">
        <v>134</v>
      </c>
      <c r="G6" s="117" t="s">
        <v>135</v>
      </c>
      <c r="H6" s="119" t="s">
        <v>136</v>
      </c>
      <c r="I6" s="215"/>
      <c r="J6" s="115" t="s">
        <v>131</v>
      </c>
      <c r="K6" s="116"/>
      <c r="L6" s="117" t="s">
        <v>132</v>
      </c>
      <c r="M6" s="117" t="s">
        <v>133</v>
      </c>
      <c r="N6" s="118" t="s">
        <v>134</v>
      </c>
      <c r="O6" s="117" t="s">
        <v>135</v>
      </c>
      <c r="P6" s="119" t="s">
        <v>136</v>
      </c>
      <c r="Q6" s="240"/>
    </row>
    <row r="7" spans="1:23" ht="11.1" customHeight="1" x14ac:dyDescent="0.15">
      <c r="A7" s="239"/>
      <c r="B7" s="336"/>
      <c r="C7" s="337"/>
      <c r="D7" s="113">
        <v>1</v>
      </c>
      <c r="E7" s="241"/>
      <c r="F7" s="241"/>
      <c r="G7" s="241"/>
      <c r="H7" s="140" t="str">
        <f>IF(ISBLANK(E7),"",E7+F7)</f>
        <v/>
      </c>
      <c r="J7" s="336"/>
      <c r="K7" s="337"/>
      <c r="L7" s="113">
        <v>1</v>
      </c>
      <c r="M7" s="241"/>
      <c r="N7" s="241"/>
      <c r="O7" s="241"/>
      <c r="P7" s="140" t="str">
        <f>IF(ISBLANK(M7),"",M7+N7)</f>
        <v/>
      </c>
      <c r="Q7" s="240"/>
      <c r="R7" s="227" t="s">
        <v>137</v>
      </c>
      <c r="S7" s="338"/>
      <c r="T7" s="339"/>
      <c r="V7" s="131" t="s">
        <v>138</v>
      </c>
      <c r="W7" s="242"/>
    </row>
    <row r="8" spans="1:23" ht="11.1" customHeight="1" x14ac:dyDescent="0.15">
      <c r="A8" s="239"/>
      <c r="B8" s="243"/>
      <c r="C8" s="265"/>
      <c r="D8" s="113">
        <v>2</v>
      </c>
      <c r="E8" s="241"/>
      <c r="F8" s="241"/>
      <c r="G8" s="241"/>
      <c r="H8" s="140" t="str">
        <f>IF(ISBLANK(E8),"",E8+F8)</f>
        <v/>
      </c>
      <c r="J8" s="243"/>
      <c r="K8" s="265"/>
      <c r="L8" s="113">
        <v>2</v>
      </c>
      <c r="M8" s="241"/>
      <c r="N8" s="241"/>
      <c r="O8" s="241"/>
      <c r="P8" s="140" t="str">
        <f>IF(ISBLANK(M8),"",M8+N8)</f>
        <v/>
      </c>
      <c r="Q8" s="240"/>
      <c r="R8" s="136" t="s">
        <v>140</v>
      </c>
      <c r="S8" s="338"/>
      <c r="T8" s="339"/>
      <c r="V8" s="131" t="s">
        <v>141</v>
      </c>
      <c r="W8" s="242"/>
    </row>
    <row r="9" spans="1:23" ht="11.1" customHeight="1" x14ac:dyDescent="0.15">
      <c r="A9" s="239"/>
      <c r="B9" s="114" t="s">
        <v>142</v>
      </c>
      <c r="C9" s="112"/>
      <c r="D9" s="113">
        <v>3</v>
      </c>
      <c r="E9" s="241"/>
      <c r="F9" s="241"/>
      <c r="G9" s="241"/>
      <c r="H9" s="140" t="str">
        <f>IF(ISBLANK(E9),"",E9+F9)</f>
        <v/>
      </c>
      <c r="J9" s="114" t="s">
        <v>142</v>
      </c>
      <c r="K9" s="112"/>
      <c r="L9" s="113">
        <v>3</v>
      </c>
      <c r="M9" s="241"/>
      <c r="N9" s="241"/>
      <c r="O9" s="241"/>
      <c r="P9" s="140" t="str">
        <f>IF(ISBLANK(M9),"",M9+N9)</f>
        <v/>
      </c>
      <c r="Q9" s="240"/>
      <c r="R9" s="136" t="s">
        <v>143</v>
      </c>
      <c r="S9" s="338"/>
      <c r="T9" s="339"/>
      <c r="U9" s="227" t="s">
        <v>144</v>
      </c>
      <c r="V9" s="131" t="s">
        <v>138</v>
      </c>
      <c r="W9" s="242"/>
    </row>
    <row r="10" spans="1:23" ht="11.1" customHeight="1" x14ac:dyDescent="0.15">
      <c r="A10" s="239"/>
      <c r="B10" s="336"/>
      <c r="C10" s="337"/>
      <c r="D10" s="113">
        <v>4</v>
      </c>
      <c r="E10" s="241"/>
      <c r="F10" s="241"/>
      <c r="G10" s="241"/>
      <c r="H10" s="140" t="str">
        <f>IF(ISBLANK(E10),"",E10+F10)</f>
        <v/>
      </c>
      <c r="J10" s="336"/>
      <c r="K10" s="337"/>
      <c r="L10" s="113">
        <v>4</v>
      </c>
      <c r="M10" s="241"/>
      <c r="N10" s="241"/>
      <c r="O10" s="241"/>
      <c r="P10" s="140" t="str">
        <f>IF(ISBLANK(M10),"",M10+N10)</f>
        <v/>
      </c>
      <c r="Q10" s="240"/>
      <c r="R10" s="131" t="s">
        <v>145</v>
      </c>
      <c r="S10" s="438"/>
      <c r="T10" s="339"/>
      <c r="U10" s="227" t="s">
        <v>144</v>
      </c>
      <c r="V10" s="131" t="s">
        <v>141</v>
      </c>
      <c r="W10" s="242"/>
    </row>
    <row r="11" spans="1:23" ht="11.1" customHeight="1" x14ac:dyDescent="0.15">
      <c r="A11" s="239"/>
      <c r="B11" s="243"/>
      <c r="C11" s="265"/>
      <c r="D11" s="245"/>
      <c r="E11" s="139" t="str">
        <f>IF(ISBLANK(E7),"",SUM(E7:E10))</f>
        <v/>
      </c>
      <c r="F11" s="139" t="str">
        <f>IF(ISBLANK(F7),"",SUM(F7:F10))</f>
        <v/>
      </c>
      <c r="G11" s="139" t="str">
        <f>IF(ISBLANK(G7),"",SUM(G7:G10))</f>
        <v/>
      </c>
      <c r="H11" s="140" t="str">
        <f>IF(ISBLANK(E7),"",SUM(H7:H10))</f>
        <v/>
      </c>
      <c r="J11" s="243"/>
      <c r="K11" s="265"/>
      <c r="L11" s="245"/>
      <c r="M11" s="139" t="str">
        <f>IF(ISBLANK(M7),"",SUM(M7:M10))</f>
        <v/>
      </c>
      <c r="N11" s="139" t="str">
        <f>IF(ISBLANK(N7),"",SUM(N7:N10))</f>
        <v/>
      </c>
      <c r="O11" s="139" t="str">
        <f>IF(ISBLANK(O7),"",SUM(O7:O10))</f>
        <v/>
      </c>
      <c r="P11" s="140" t="str">
        <f>IF(ISBLANK(M7),"",SUM(P7:P10))</f>
        <v/>
      </c>
      <c r="Q11" s="240"/>
      <c r="R11" s="136" t="s">
        <v>146</v>
      </c>
      <c r="S11" s="341"/>
      <c r="T11" s="339"/>
      <c r="U11" s="227" t="s">
        <v>147</v>
      </c>
      <c r="V11" s="136" t="s">
        <v>148</v>
      </c>
      <c r="W11" s="242"/>
    </row>
    <row r="12" spans="1:23" ht="11.1" customHeight="1" x14ac:dyDescent="0.15">
      <c r="A12" s="239"/>
      <c r="B12" s="114" t="s">
        <v>149</v>
      </c>
      <c r="C12" s="112"/>
      <c r="D12" s="61"/>
      <c r="E12" s="61"/>
      <c r="F12" s="61"/>
      <c r="G12" s="61"/>
      <c r="H12" s="11"/>
      <c r="J12" s="114" t="s">
        <v>149</v>
      </c>
      <c r="K12" s="112"/>
      <c r="L12" s="61"/>
      <c r="M12" s="61"/>
      <c r="N12" s="61"/>
      <c r="O12" s="61"/>
      <c r="P12" s="11"/>
      <c r="Q12" s="240"/>
      <c r="R12" s="136" t="s">
        <v>150</v>
      </c>
      <c r="S12" s="341"/>
      <c r="T12" s="339"/>
      <c r="U12" s="227" t="s">
        <v>147</v>
      </c>
      <c r="V12" s="136" t="s">
        <v>151</v>
      </c>
      <c r="W12" s="242"/>
    </row>
    <row r="13" spans="1:23" ht="11.1" customHeight="1" x14ac:dyDescent="0.15">
      <c r="A13" s="239"/>
      <c r="B13" s="336"/>
      <c r="C13" s="337"/>
      <c r="D13" s="246"/>
      <c r="E13" s="246"/>
      <c r="F13" s="246"/>
      <c r="G13" s="246"/>
      <c r="H13" s="7"/>
      <c r="J13" s="336"/>
      <c r="K13" s="337"/>
      <c r="L13" s="246"/>
      <c r="M13" s="246"/>
      <c r="N13" s="246"/>
      <c r="O13" s="246"/>
      <c r="P13" s="7"/>
      <c r="Q13" s="240"/>
    </row>
    <row r="14" spans="1:23" ht="11.1" customHeight="1" x14ac:dyDescent="0.15">
      <c r="A14" s="239"/>
      <c r="B14" s="247"/>
      <c r="C14" s="248"/>
      <c r="D14" s="9"/>
      <c r="E14" s="9"/>
      <c r="F14" s="9"/>
      <c r="G14" s="9"/>
      <c r="H14" s="10"/>
      <c r="J14" s="247"/>
      <c r="K14" s="248"/>
      <c r="L14" s="9"/>
      <c r="M14" s="9"/>
      <c r="N14" s="9"/>
      <c r="O14" s="9"/>
      <c r="P14" s="10"/>
      <c r="Q14" s="240"/>
    </row>
    <row r="15" spans="1:23" ht="4.5" customHeight="1" x14ac:dyDescent="0.15">
      <c r="A15" s="239"/>
      <c r="B15" s="249"/>
      <c r="C15" s="249"/>
      <c r="D15" s="249"/>
      <c r="E15" s="249"/>
      <c r="F15" s="249"/>
      <c r="G15" s="249"/>
      <c r="H15" s="249"/>
      <c r="J15" s="249"/>
      <c r="K15" s="249"/>
      <c r="L15" s="249"/>
      <c r="M15" s="249"/>
      <c r="N15" s="249"/>
      <c r="O15" s="249"/>
      <c r="P15" s="249"/>
      <c r="Q15" s="240"/>
    </row>
    <row r="16" spans="1:23" ht="24" customHeight="1" x14ac:dyDescent="0.15">
      <c r="A16" s="239"/>
      <c r="B16" s="120" t="s">
        <v>125</v>
      </c>
      <c r="C16" s="121"/>
      <c r="D16" s="122" t="s">
        <v>126</v>
      </c>
      <c r="E16" s="122" t="s">
        <v>127</v>
      </c>
      <c r="F16" s="123" t="s">
        <v>128</v>
      </c>
      <c r="G16" s="122" t="s">
        <v>129</v>
      </c>
      <c r="H16" s="124" t="s">
        <v>130</v>
      </c>
      <c r="J16" s="120" t="s">
        <v>125</v>
      </c>
      <c r="K16" s="121"/>
      <c r="L16" s="122" t="s">
        <v>126</v>
      </c>
      <c r="M16" s="122" t="s">
        <v>127</v>
      </c>
      <c r="N16" s="123" t="s">
        <v>128</v>
      </c>
      <c r="O16" s="122" t="s">
        <v>129</v>
      </c>
      <c r="P16" s="124" t="s">
        <v>130</v>
      </c>
      <c r="Q16" s="240"/>
    </row>
    <row r="17" spans="1:22" x14ac:dyDescent="0.15">
      <c r="A17" s="239"/>
      <c r="B17" s="115" t="s">
        <v>131</v>
      </c>
      <c r="C17" s="116"/>
      <c r="D17" s="117" t="s">
        <v>132</v>
      </c>
      <c r="E17" s="117" t="s">
        <v>133</v>
      </c>
      <c r="F17" s="118" t="s">
        <v>134</v>
      </c>
      <c r="G17" s="117" t="s">
        <v>135</v>
      </c>
      <c r="H17" s="119" t="s">
        <v>136</v>
      </c>
      <c r="I17" s="215"/>
      <c r="J17" s="115" t="s">
        <v>131</v>
      </c>
      <c r="K17" s="116"/>
      <c r="L17" s="117" t="s">
        <v>132</v>
      </c>
      <c r="M17" s="117" t="s">
        <v>133</v>
      </c>
      <c r="N17" s="118" t="s">
        <v>134</v>
      </c>
      <c r="O17" s="117" t="s">
        <v>135</v>
      </c>
      <c r="P17" s="119" t="s">
        <v>136</v>
      </c>
      <c r="Q17" s="240"/>
    </row>
    <row r="18" spans="1:22" ht="11.1" customHeight="1" x14ac:dyDescent="0.15">
      <c r="A18" s="239"/>
      <c r="B18" s="336"/>
      <c r="C18" s="337"/>
      <c r="D18" s="113">
        <v>1</v>
      </c>
      <c r="E18" s="241"/>
      <c r="F18" s="241"/>
      <c r="G18" s="241"/>
      <c r="H18" s="140" t="str">
        <f>IF(ISBLANK(E18),"",E18+F18)</f>
        <v/>
      </c>
      <c r="J18" s="336"/>
      <c r="K18" s="337"/>
      <c r="L18" s="113">
        <v>1</v>
      </c>
      <c r="M18" s="241"/>
      <c r="N18" s="241"/>
      <c r="O18" s="241"/>
      <c r="P18" s="140" t="str">
        <f>IF(ISBLANK(M18),"",M18+N18)</f>
        <v/>
      </c>
      <c r="Q18" s="240"/>
      <c r="S18" s="342"/>
      <c r="T18" s="343"/>
      <c r="U18" s="242"/>
    </row>
    <row r="19" spans="1:22" ht="11.1" customHeight="1" x14ac:dyDescent="0.15">
      <c r="A19" s="239"/>
      <c r="B19" s="243"/>
      <c r="C19" s="265"/>
      <c r="D19" s="113">
        <v>2</v>
      </c>
      <c r="E19" s="241"/>
      <c r="F19" s="241"/>
      <c r="G19" s="241"/>
      <c r="H19" s="140" t="str">
        <f>IF(ISBLANK(E19),"",E19+F19)</f>
        <v/>
      </c>
      <c r="I19">
        <v>29</v>
      </c>
      <c r="J19" s="243"/>
      <c r="K19" s="265"/>
      <c r="L19" s="113">
        <v>2</v>
      </c>
      <c r="M19" s="241"/>
      <c r="N19" s="241"/>
      <c r="O19" s="241"/>
      <c r="P19" s="140" t="str">
        <f>IF(ISBLANK(M19),"",M19+N19)</f>
        <v/>
      </c>
      <c r="Q19" s="240"/>
      <c r="R19" s="18"/>
      <c r="S19" s="208"/>
      <c r="T19" s="31" t="s">
        <v>7</v>
      </c>
      <c r="U19" s="242"/>
    </row>
    <row r="20" spans="1:22" ht="11.1" customHeight="1" x14ac:dyDescent="0.15">
      <c r="A20" s="239"/>
      <c r="B20" s="114" t="s">
        <v>142</v>
      </c>
      <c r="C20" s="112"/>
      <c r="D20" s="113">
        <v>3</v>
      </c>
      <c r="E20" s="241"/>
      <c r="F20" s="241"/>
      <c r="G20" s="241"/>
      <c r="H20" s="140" t="str">
        <f>IF(ISBLANK(E20),"",E20+F20)</f>
        <v/>
      </c>
      <c r="J20" s="114" t="s">
        <v>142</v>
      </c>
      <c r="K20" s="112"/>
      <c r="L20" s="113">
        <v>3</v>
      </c>
      <c r="M20" s="241"/>
      <c r="N20" s="241"/>
      <c r="O20" s="241"/>
      <c r="P20" s="140" t="str">
        <f>IF(ISBLANK(M20),"",M20+N20)</f>
        <v/>
      </c>
      <c r="Q20" s="240"/>
      <c r="R20" s="18"/>
      <c r="S20" s="208"/>
      <c r="T20" s="31" t="s">
        <v>10</v>
      </c>
      <c r="U20" s="242"/>
    </row>
    <row r="21" spans="1:22" ht="11.1" customHeight="1" x14ac:dyDescent="0.15">
      <c r="A21" s="239"/>
      <c r="B21" s="336"/>
      <c r="C21" s="337"/>
      <c r="D21" s="113">
        <v>4</v>
      </c>
      <c r="E21" s="241"/>
      <c r="F21" s="241"/>
      <c r="G21" s="241"/>
      <c r="H21" s="140" t="str">
        <f>IF(ISBLANK(E21),"",E21+F21)</f>
        <v/>
      </c>
      <c r="J21" s="336"/>
      <c r="K21" s="337"/>
      <c r="L21" s="113">
        <v>4</v>
      </c>
      <c r="M21" s="241"/>
      <c r="N21" s="241"/>
      <c r="O21" s="241"/>
      <c r="P21" s="140" t="str">
        <f>IF(ISBLANK(M21),"",M21+N21)</f>
        <v/>
      </c>
      <c r="Q21" s="240"/>
      <c r="R21" s="18"/>
      <c r="S21" s="208"/>
      <c r="T21" s="31" t="s">
        <v>18</v>
      </c>
      <c r="U21" s="242"/>
    </row>
    <row r="22" spans="1:22" ht="11.1" customHeight="1" x14ac:dyDescent="0.15">
      <c r="A22" s="239"/>
      <c r="B22" s="243"/>
      <c r="C22" s="265"/>
      <c r="D22" s="245"/>
      <c r="E22" s="139" t="str">
        <f>IF(ISBLANK(E18),"",SUM(E18:E21))</f>
        <v/>
      </c>
      <c r="F22" s="139" t="str">
        <f>IF(ISBLANK(F18),"",SUM(F18:F21))</f>
        <v/>
      </c>
      <c r="G22" s="139" t="str">
        <f>IF(ISBLANK(G18),"",SUM(G18:G21))</f>
        <v/>
      </c>
      <c r="H22" s="140" t="str">
        <f>IF(ISBLANK(E18),"",SUM(H18:H21))</f>
        <v/>
      </c>
      <c r="J22" s="243"/>
      <c r="K22" s="265"/>
      <c r="L22" s="245"/>
      <c r="M22" s="139" t="str">
        <f>IF(ISBLANK(M18),"",SUM(M18:M21))</f>
        <v/>
      </c>
      <c r="N22" s="139" t="str">
        <f>IF(ISBLANK(N18),"",SUM(N18:N21))</f>
        <v/>
      </c>
      <c r="O22" s="139" t="str">
        <f>IF(ISBLANK(O18),"",SUM(O18:O21))</f>
        <v/>
      </c>
      <c r="P22" s="140" t="str">
        <f>IF(ISBLANK(M18),"",SUM(P18:P21))</f>
        <v/>
      </c>
      <c r="Q22" s="240"/>
      <c r="R22" s="30"/>
      <c r="S22" s="31" t="s">
        <v>20</v>
      </c>
      <c r="T22" s="31" t="s">
        <v>21</v>
      </c>
      <c r="U22" s="242"/>
    </row>
    <row r="23" spans="1:22" ht="11.1" customHeight="1" x14ac:dyDescent="0.15">
      <c r="A23" s="239"/>
      <c r="B23" s="114" t="s">
        <v>149</v>
      </c>
      <c r="C23" s="112"/>
      <c r="D23" s="61"/>
      <c r="E23" s="61"/>
      <c r="F23" s="61"/>
      <c r="G23" s="61"/>
      <c r="H23" s="11"/>
      <c r="J23" s="114" t="s">
        <v>149</v>
      </c>
      <c r="K23" s="112"/>
      <c r="L23" s="61"/>
      <c r="M23" s="61"/>
      <c r="N23" s="61"/>
      <c r="O23" s="61"/>
      <c r="P23" s="11"/>
      <c r="Q23" s="240"/>
      <c r="R23" s="30"/>
      <c r="S23" s="31" t="s">
        <v>25</v>
      </c>
      <c r="T23" s="31" t="s">
        <v>21</v>
      </c>
      <c r="U23" s="242"/>
    </row>
    <row r="24" spans="1:22" ht="11.1" customHeight="1" x14ac:dyDescent="0.15">
      <c r="A24" s="239"/>
      <c r="B24" s="336"/>
      <c r="C24" s="337"/>
      <c r="D24" s="246"/>
      <c r="E24" s="246"/>
      <c r="F24" s="246"/>
      <c r="G24" s="246"/>
      <c r="H24" s="7"/>
      <c r="J24" s="336"/>
      <c r="K24" s="337"/>
      <c r="L24" s="246"/>
      <c r="M24" s="246"/>
      <c r="N24" s="246"/>
      <c r="O24" s="246"/>
      <c r="P24" s="7"/>
      <c r="Q24" s="240"/>
    </row>
    <row r="25" spans="1:22" ht="11.1" customHeight="1" x14ac:dyDescent="0.15">
      <c r="A25" s="239"/>
      <c r="B25" s="247"/>
      <c r="C25" s="248"/>
      <c r="D25" s="9"/>
      <c r="E25" s="9"/>
      <c r="F25" s="9"/>
      <c r="G25" s="9"/>
      <c r="H25" s="10"/>
      <c r="J25" s="247"/>
      <c r="K25" s="248"/>
      <c r="L25" s="9"/>
      <c r="M25" s="9"/>
      <c r="N25" s="9"/>
      <c r="O25" s="9"/>
      <c r="P25" s="10"/>
      <c r="Q25" s="240"/>
    </row>
    <row r="26" spans="1:22" ht="4.5" customHeight="1" x14ac:dyDescent="0.15">
      <c r="A26" s="239"/>
      <c r="B26" s="249"/>
      <c r="C26" s="249"/>
      <c r="D26" s="249"/>
      <c r="E26" s="249"/>
      <c r="F26" s="249"/>
      <c r="G26" s="249"/>
      <c r="H26" s="249"/>
      <c r="J26" s="249"/>
      <c r="K26" s="249"/>
      <c r="L26" s="249"/>
      <c r="M26" s="249"/>
      <c r="N26" s="249"/>
      <c r="O26" s="249"/>
      <c r="P26" s="249"/>
      <c r="Q26" s="240"/>
    </row>
    <row r="27" spans="1:22" ht="24" customHeight="1" x14ac:dyDescent="0.15">
      <c r="A27" s="239"/>
      <c r="B27" s="120" t="s">
        <v>125</v>
      </c>
      <c r="C27" s="121"/>
      <c r="D27" s="122" t="s">
        <v>126</v>
      </c>
      <c r="E27" s="122" t="s">
        <v>127</v>
      </c>
      <c r="F27" s="123" t="s">
        <v>128</v>
      </c>
      <c r="G27" s="122" t="s">
        <v>129</v>
      </c>
      <c r="H27" s="124" t="s">
        <v>130</v>
      </c>
      <c r="J27" s="120" t="s">
        <v>125</v>
      </c>
      <c r="K27" s="121"/>
      <c r="L27" s="122" t="s">
        <v>126</v>
      </c>
      <c r="M27" s="122" t="s">
        <v>127</v>
      </c>
      <c r="N27" s="123" t="s">
        <v>128</v>
      </c>
      <c r="O27" s="122" t="s">
        <v>129</v>
      </c>
      <c r="P27" s="124" t="s">
        <v>130</v>
      </c>
      <c r="Q27" s="240"/>
    </row>
    <row r="28" spans="1:22" x14ac:dyDescent="0.15">
      <c r="A28" s="239"/>
      <c r="B28" s="115" t="s">
        <v>131</v>
      </c>
      <c r="C28" s="116"/>
      <c r="D28" s="117" t="s">
        <v>132</v>
      </c>
      <c r="E28" s="117" t="s">
        <v>133</v>
      </c>
      <c r="F28" s="118" t="s">
        <v>134</v>
      </c>
      <c r="G28" s="117" t="s">
        <v>135</v>
      </c>
      <c r="H28" s="119" t="s">
        <v>136</v>
      </c>
      <c r="I28" s="215"/>
      <c r="J28" s="115" t="s">
        <v>131</v>
      </c>
      <c r="K28" s="116"/>
      <c r="L28" s="117" t="s">
        <v>132</v>
      </c>
      <c r="M28" s="117" t="s">
        <v>133</v>
      </c>
      <c r="N28" s="118" t="s">
        <v>134</v>
      </c>
      <c r="O28" s="117" t="s">
        <v>135</v>
      </c>
      <c r="P28" s="119" t="s">
        <v>136</v>
      </c>
      <c r="Q28" s="240"/>
    </row>
    <row r="29" spans="1:22" ht="11.1" customHeight="1" x14ac:dyDescent="0.15">
      <c r="A29" s="239"/>
      <c r="B29" s="336"/>
      <c r="C29" s="337"/>
      <c r="D29" s="113">
        <v>1</v>
      </c>
      <c r="E29" s="241"/>
      <c r="F29" s="241"/>
      <c r="G29" s="241"/>
      <c r="H29" s="140" t="str">
        <f>IF(ISBLANK(E29),"",E29+F29)</f>
        <v/>
      </c>
      <c r="J29" s="336"/>
      <c r="K29" s="337"/>
      <c r="L29" s="113">
        <v>1</v>
      </c>
      <c r="M29" s="241"/>
      <c r="N29" s="241"/>
      <c r="O29" s="241"/>
      <c r="P29" s="140" t="str">
        <f>IF(ISBLANK(M29),"",M29+N29)</f>
        <v/>
      </c>
      <c r="Q29" s="240"/>
      <c r="T29" s="131" t="s">
        <v>152</v>
      </c>
      <c r="U29" s="338"/>
      <c r="V29" s="344"/>
    </row>
    <row r="30" spans="1:22" ht="11.1" customHeight="1" x14ac:dyDescent="0.15">
      <c r="A30" s="239"/>
      <c r="B30" s="243"/>
      <c r="C30" s="265"/>
      <c r="D30" s="113">
        <v>2</v>
      </c>
      <c r="E30" s="241"/>
      <c r="F30" s="241"/>
      <c r="G30" s="241"/>
      <c r="H30" s="140" t="str">
        <f>IF(ISBLANK(E30),"",E30+F30)</f>
        <v/>
      </c>
      <c r="J30" s="243"/>
      <c r="K30" s="265"/>
      <c r="L30" s="113">
        <v>2</v>
      </c>
      <c r="M30" s="241"/>
      <c r="N30" s="241"/>
      <c r="O30" s="241"/>
      <c r="P30" s="140" t="str">
        <f>IF(ISBLANK(M30),"",M30+N30)</f>
        <v/>
      </c>
      <c r="Q30" s="240"/>
      <c r="T30" s="131" t="s">
        <v>152</v>
      </c>
      <c r="U30" s="338"/>
      <c r="V30" s="344"/>
    </row>
    <row r="31" spans="1:22" ht="11.1" customHeight="1" x14ac:dyDescent="0.15">
      <c r="A31" s="239"/>
      <c r="B31" s="114" t="s">
        <v>142</v>
      </c>
      <c r="C31" s="112"/>
      <c r="D31" s="113">
        <v>3</v>
      </c>
      <c r="E31" s="241"/>
      <c r="F31" s="241"/>
      <c r="G31" s="241"/>
      <c r="H31" s="140" t="str">
        <f>IF(ISBLANK(E31),"",E31+F31)</f>
        <v/>
      </c>
      <c r="J31" s="114" t="s">
        <v>142</v>
      </c>
      <c r="K31" s="112"/>
      <c r="L31" s="113">
        <v>3</v>
      </c>
      <c r="M31" s="241"/>
      <c r="N31" s="241"/>
      <c r="O31" s="241"/>
      <c r="P31" s="140" t="str">
        <f>IF(ISBLANK(M31),"",M31+N31)</f>
        <v/>
      </c>
      <c r="Q31" s="240"/>
      <c r="T31" s="131" t="s">
        <v>152</v>
      </c>
      <c r="U31" s="338"/>
      <c r="V31" s="344"/>
    </row>
    <row r="32" spans="1:22" ht="11.1" customHeight="1" x14ac:dyDescent="0.15">
      <c r="A32" s="239"/>
      <c r="B32" s="336"/>
      <c r="C32" s="337"/>
      <c r="D32" s="113">
        <v>4</v>
      </c>
      <c r="E32" s="241"/>
      <c r="F32" s="241"/>
      <c r="G32" s="241"/>
      <c r="H32" s="140" t="str">
        <f>IF(ISBLANK(E32),"",E32+F32)</f>
        <v/>
      </c>
      <c r="J32" s="336"/>
      <c r="K32" s="337"/>
      <c r="L32" s="113">
        <v>4</v>
      </c>
      <c r="M32" s="241"/>
      <c r="N32" s="241"/>
      <c r="O32" s="241"/>
      <c r="P32" s="140" t="str">
        <f>IF(ISBLANK(M32),"",M32+N32)</f>
        <v/>
      </c>
      <c r="Q32" s="240"/>
      <c r="T32" s="131" t="s">
        <v>152</v>
      </c>
      <c r="U32" s="338"/>
      <c r="V32" s="344"/>
    </row>
    <row r="33" spans="1:23" ht="11.1" customHeight="1" x14ac:dyDescent="0.15">
      <c r="A33" s="239"/>
      <c r="B33" s="243"/>
      <c r="C33" s="265"/>
      <c r="D33" s="245"/>
      <c r="E33" s="139" t="str">
        <f>IF(ISBLANK(E29),"",SUM(E29:E32))</f>
        <v/>
      </c>
      <c r="F33" s="139" t="str">
        <f>IF(ISBLANK(F29),"",SUM(F29:F32))</f>
        <v/>
      </c>
      <c r="G33" s="139" t="str">
        <f>IF(ISBLANK(G29),"",SUM(G29:G32))</f>
        <v/>
      </c>
      <c r="H33" s="140" t="str">
        <f>IF(ISBLANK(E29),"",SUM(H29:H32))</f>
        <v/>
      </c>
      <c r="J33" s="243"/>
      <c r="K33" s="265"/>
      <c r="L33" s="245"/>
      <c r="M33" s="139" t="str">
        <f>IF(ISBLANK(M29),"",SUM(M29:M32))</f>
        <v/>
      </c>
      <c r="N33" s="139" t="str">
        <f>IF(ISBLANK(N29),"",SUM(N29:N32))</f>
        <v/>
      </c>
      <c r="O33" s="139" t="str">
        <f>IF(ISBLANK(O29),"",SUM(O29:O32))</f>
        <v/>
      </c>
      <c r="P33" s="140" t="str">
        <f>IF(ISBLANK(M29),"",SUM(P29:P32))</f>
        <v/>
      </c>
      <c r="Q33" s="240"/>
      <c r="T33" s="136" t="s">
        <v>153</v>
      </c>
      <c r="U33" s="338"/>
      <c r="V33" s="344"/>
    </row>
    <row r="34" spans="1:23" ht="11.1" customHeight="1" x14ac:dyDescent="0.15">
      <c r="A34" s="239"/>
      <c r="B34" s="114" t="s">
        <v>149</v>
      </c>
      <c r="C34" s="112"/>
      <c r="D34" s="61"/>
      <c r="E34" s="61"/>
      <c r="F34" s="61"/>
      <c r="G34" s="61"/>
      <c r="H34" s="11"/>
      <c r="J34" s="114" t="s">
        <v>149</v>
      </c>
      <c r="K34" s="112"/>
      <c r="L34" s="61"/>
      <c r="M34" s="61"/>
      <c r="N34" s="61"/>
      <c r="O34" s="61"/>
      <c r="P34" s="11"/>
      <c r="Q34" s="240"/>
    </row>
    <row r="35" spans="1:23" ht="11.1" customHeight="1" x14ac:dyDescent="0.15">
      <c r="A35" s="239"/>
      <c r="B35" s="336"/>
      <c r="C35" s="337"/>
      <c r="D35" s="246"/>
      <c r="E35" s="246"/>
      <c r="F35" s="246"/>
      <c r="G35" s="246"/>
      <c r="H35" s="7"/>
      <c r="J35" s="336"/>
      <c r="K35" s="337"/>
      <c r="L35" s="246"/>
      <c r="M35" s="246"/>
      <c r="N35" s="246"/>
      <c r="O35" s="246"/>
      <c r="P35" s="7"/>
      <c r="Q35" s="240"/>
      <c r="R35" s="136" t="s">
        <v>154</v>
      </c>
      <c r="S35" s="345"/>
      <c r="T35" s="346"/>
      <c r="U35" s="346"/>
      <c r="V35" s="346"/>
      <c r="W35" s="347"/>
    </row>
    <row r="36" spans="1:23" ht="11.1" customHeight="1" x14ac:dyDescent="0.15">
      <c r="A36" s="239"/>
      <c r="B36" s="247"/>
      <c r="C36" s="248"/>
      <c r="D36" s="9"/>
      <c r="E36" s="9"/>
      <c r="F36" s="9"/>
      <c r="G36" s="9"/>
      <c r="H36" s="10"/>
      <c r="J36" s="247"/>
      <c r="K36" s="248"/>
      <c r="L36" s="9"/>
      <c r="M36" s="9"/>
      <c r="N36" s="9"/>
      <c r="O36" s="9"/>
      <c r="P36" s="10"/>
      <c r="Q36" s="240"/>
      <c r="S36" s="348"/>
      <c r="T36" s="349"/>
      <c r="U36" s="349"/>
      <c r="V36" s="349"/>
      <c r="W36" s="350"/>
    </row>
    <row r="37" spans="1:23" ht="4.5" customHeight="1" x14ac:dyDescent="0.15">
      <c r="A37" s="239"/>
      <c r="B37" s="249"/>
      <c r="C37" s="249"/>
      <c r="D37" s="249"/>
      <c r="E37" s="249"/>
      <c r="F37" s="249"/>
      <c r="G37" s="249"/>
      <c r="H37" s="249"/>
      <c r="J37" s="249"/>
      <c r="K37" s="249"/>
      <c r="L37" s="249"/>
      <c r="M37" s="249"/>
      <c r="N37" s="249"/>
      <c r="O37" s="249"/>
      <c r="P37" s="249"/>
      <c r="Q37" s="240"/>
      <c r="S37" s="348"/>
      <c r="T37" s="349"/>
      <c r="U37" s="349"/>
      <c r="V37" s="349"/>
      <c r="W37" s="350"/>
    </row>
    <row r="38" spans="1:23" ht="24" customHeight="1" x14ac:dyDescent="0.15">
      <c r="A38" s="239"/>
      <c r="B38" s="120" t="s">
        <v>125</v>
      </c>
      <c r="C38" s="121"/>
      <c r="D38" s="122" t="s">
        <v>126</v>
      </c>
      <c r="E38" s="122" t="s">
        <v>127</v>
      </c>
      <c r="F38" s="123" t="s">
        <v>128</v>
      </c>
      <c r="G38" s="122" t="s">
        <v>129</v>
      </c>
      <c r="H38" s="124" t="s">
        <v>130</v>
      </c>
      <c r="J38" s="120" t="s">
        <v>125</v>
      </c>
      <c r="K38" s="121"/>
      <c r="L38" s="122" t="s">
        <v>126</v>
      </c>
      <c r="M38" s="122" t="s">
        <v>127</v>
      </c>
      <c r="N38" s="123" t="s">
        <v>128</v>
      </c>
      <c r="O38" s="122" t="s">
        <v>129</v>
      </c>
      <c r="P38" s="124" t="s">
        <v>130</v>
      </c>
      <c r="Q38" s="240"/>
      <c r="S38" s="348"/>
      <c r="T38" s="349"/>
      <c r="U38" s="349"/>
      <c r="V38" s="349"/>
      <c r="W38" s="350"/>
    </row>
    <row r="39" spans="1:23" x14ac:dyDescent="0.15">
      <c r="A39" s="239"/>
      <c r="B39" s="115" t="s">
        <v>131</v>
      </c>
      <c r="C39" s="116"/>
      <c r="D39" s="117" t="s">
        <v>132</v>
      </c>
      <c r="E39" s="117" t="s">
        <v>133</v>
      </c>
      <c r="F39" s="118" t="s">
        <v>134</v>
      </c>
      <c r="G39" s="117" t="s">
        <v>135</v>
      </c>
      <c r="H39" s="119" t="s">
        <v>136</v>
      </c>
      <c r="I39" s="215"/>
      <c r="J39" s="115" t="s">
        <v>131</v>
      </c>
      <c r="K39" s="116"/>
      <c r="L39" s="117" t="s">
        <v>132</v>
      </c>
      <c r="M39" s="117" t="s">
        <v>133</v>
      </c>
      <c r="N39" s="118" t="s">
        <v>134</v>
      </c>
      <c r="O39" s="117" t="s">
        <v>135</v>
      </c>
      <c r="P39" s="119" t="s">
        <v>136</v>
      </c>
      <c r="Q39" s="240"/>
      <c r="S39" s="348"/>
      <c r="T39" s="349"/>
      <c r="U39" s="349"/>
      <c r="V39" s="349"/>
      <c r="W39" s="350"/>
    </row>
    <row r="40" spans="1:23" ht="11.1" customHeight="1" x14ac:dyDescent="0.15">
      <c r="A40" s="239"/>
      <c r="B40" s="336"/>
      <c r="C40" s="337"/>
      <c r="D40" s="113">
        <v>1</v>
      </c>
      <c r="E40" s="241"/>
      <c r="F40" s="241"/>
      <c r="G40" s="241"/>
      <c r="H40" s="140" t="str">
        <f>IF(ISBLANK(E40),"",E40+F40)</f>
        <v/>
      </c>
      <c r="J40" s="336"/>
      <c r="K40" s="337"/>
      <c r="L40" s="113">
        <v>1</v>
      </c>
      <c r="M40" s="241"/>
      <c r="N40" s="241"/>
      <c r="O40" s="241"/>
      <c r="P40" s="140" t="str">
        <f>IF(ISBLANK(M40),"",M40+N40)</f>
        <v/>
      </c>
      <c r="Q40" s="240"/>
      <c r="S40" s="348"/>
      <c r="T40" s="349"/>
      <c r="U40" s="349"/>
      <c r="V40" s="349"/>
      <c r="W40" s="350"/>
    </row>
    <row r="41" spans="1:23" ht="11.1" customHeight="1" x14ac:dyDescent="0.15">
      <c r="A41" s="239"/>
      <c r="B41" s="243"/>
      <c r="C41" s="265"/>
      <c r="D41" s="113">
        <v>2</v>
      </c>
      <c r="E41" s="241"/>
      <c r="F41" s="241"/>
      <c r="G41" s="241"/>
      <c r="H41" s="140" t="str">
        <f>IF(ISBLANK(E41),"",E41+F41)</f>
        <v/>
      </c>
      <c r="J41" s="243"/>
      <c r="K41" s="265"/>
      <c r="L41" s="113">
        <v>2</v>
      </c>
      <c r="M41" s="241"/>
      <c r="N41" s="241"/>
      <c r="O41" s="241"/>
      <c r="P41" s="140" t="str">
        <f>IF(ISBLANK(M41),"",M41+N41)</f>
        <v/>
      </c>
      <c r="Q41" s="240"/>
      <c r="S41" s="348"/>
      <c r="T41" s="349"/>
      <c r="U41" s="349"/>
      <c r="V41" s="349"/>
      <c r="W41" s="350"/>
    </row>
    <row r="42" spans="1:23" ht="11.1" customHeight="1" x14ac:dyDescent="0.15">
      <c r="A42" s="239"/>
      <c r="B42" s="114" t="s">
        <v>142</v>
      </c>
      <c r="C42" s="112"/>
      <c r="D42" s="113">
        <v>3</v>
      </c>
      <c r="E42" s="241"/>
      <c r="F42" s="241"/>
      <c r="G42" s="241"/>
      <c r="H42" s="140" t="str">
        <f>IF(ISBLANK(E42),"",E42+F42)</f>
        <v/>
      </c>
      <c r="J42" s="114" t="s">
        <v>142</v>
      </c>
      <c r="K42" s="112"/>
      <c r="L42" s="113">
        <v>3</v>
      </c>
      <c r="M42" s="241"/>
      <c r="N42" s="241"/>
      <c r="O42" s="241"/>
      <c r="P42" s="140" t="str">
        <f>IF(ISBLANK(M42),"",M42+N42)</f>
        <v/>
      </c>
      <c r="Q42" s="240"/>
      <c r="S42" s="351"/>
      <c r="T42" s="352"/>
      <c r="U42" s="352"/>
      <c r="V42" s="352"/>
      <c r="W42" s="353"/>
    </row>
    <row r="43" spans="1:23" ht="11.1" customHeight="1" x14ac:dyDescent="0.15">
      <c r="A43" s="239"/>
      <c r="B43" s="336"/>
      <c r="C43" s="337"/>
      <c r="D43" s="113">
        <v>4</v>
      </c>
      <c r="E43" s="241"/>
      <c r="F43" s="241"/>
      <c r="G43" s="241"/>
      <c r="H43" s="140" t="str">
        <f>IF(ISBLANK(E43),"",E43+F43)</f>
        <v/>
      </c>
      <c r="J43" s="336"/>
      <c r="K43" s="337"/>
      <c r="L43" s="113">
        <v>4</v>
      </c>
      <c r="M43" s="241"/>
      <c r="N43" s="241"/>
      <c r="O43" s="241"/>
      <c r="P43" s="140" t="str">
        <f>IF(ISBLANK(M43),"",M43+N43)</f>
        <v/>
      </c>
      <c r="Q43" s="240"/>
    </row>
    <row r="44" spans="1:23" ht="11.1" customHeight="1" x14ac:dyDescent="0.15">
      <c r="A44" s="239"/>
      <c r="B44" s="243"/>
      <c r="C44" s="265"/>
      <c r="D44" s="245"/>
      <c r="E44" s="139" t="str">
        <f>IF(ISBLANK(E40),"",SUM(E40:E43))</f>
        <v/>
      </c>
      <c r="F44" s="139" t="str">
        <f>IF(ISBLANK(F40),"",SUM(F40:F43))</f>
        <v/>
      </c>
      <c r="G44" s="139" t="str">
        <f>IF(ISBLANK(G40),"",SUM(G40:G43))</f>
        <v/>
      </c>
      <c r="H44" s="140" t="str">
        <f>IF(ISBLANK(E40),"",SUM(H40:H43))</f>
        <v/>
      </c>
      <c r="J44" s="243"/>
      <c r="K44" s="265"/>
      <c r="L44" s="245"/>
      <c r="M44" s="139" t="str">
        <f>IF(ISBLANK(M40),"",SUM(M40:M43))</f>
        <v/>
      </c>
      <c r="N44" s="139" t="str">
        <f>IF(ISBLANK(N40),"",SUM(N40:N43))</f>
        <v/>
      </c>
      <c r="O44" s="139" t="str">
        <f>IF(ISBLANK(O40),"",SUM(O40:O43))</f>
        <v/>
      </c>
      <c r="P44" s="140" t="str">
        <f>IF(ISBLANK(M40),"",SUM(P40:P43))</f>
        <v/>
      </c>
      <c r="Q44" s="240"/>
    </row>
    <row r="45" spans="1:23" ht="11.1" customHeight="1" x14ac:dyDescent="0.15">
      <c r="A45" s="239"/>
      <c r="B45" s="114" t="s">
        <v>149</v>
      </c>
      <c r="C45" s="112"/>
      <c r="D45" s="113" t="s">
        <v>155</v>
      </c>
      <c r="E45" s="241">
        <v>0</v>
      </c>
      <c r="F45" s="241">
        <v>0</v>
      </c>
      <c r="G45" s="241">
        <v>0</v>
      </c>
      <c r="H45" s="140">
        <f>IF(ISBLANK(E45),"",SUM(E45:G45))</f>
        <v>0</v>
      </c>
      <c r="J45" s="114" t="s">
        <v>149</v>
      </c>
      <c r="K45" s="112"/>
      <c r="L45" s="113" t="s">
        <v>155</v>
      </c>
      <c r="M45" s="241">
        <v>0</v>
      </c>
      <c r="N45" s="241">
        <v>0</v>
      </c>
      <c r="O45" s="241">
        <v>0</v>
      </c>
      <c r="P45" s="140">
        <f>IF(ISBLANK(M45),"",SUM(M45:O45))</f>
        <v>0</v>
      </c>
      <c r="Q45" s="240"/>
    </row>
    <row r="46" spans="1:23" ht="11.1" customHeight="1" x14ac:dyDescent="0.15">
      <c r="A46" s="239"/>
      <c r="B46" s="336"/>
      <c r="C46" s="337"/>
      <c r="D46" s="113" t="s">
        <v>156</v>
      </c>
      <c r="E46" s="241">
        <v>0</v>
      </c>
      <c r="F46" s="241">
        <v>0</v>
      </c>
      <c r="G46" s="241">
        <v>0</v>
      </c>
      <c r="H46" s="140">
        <f>IF(ISBLANK(E46),"",SUM(E46:G46))</f>
        <v>0</v>
      </c>
      <c r="J46" s="336"/>
      <c r="K46" s="337"/>
      <c r="L46" s="113" t="s">
        <v>156</v>
      </c>
      <c r="M46" s="241">
        <v>0</v>
      </c>
      <c r="N46" s="241">
        <v>0</v>
      </c>
      <c r="O46" s="241">
        <v>0</v>
      </c>
      <c r="P46" s="140">
        <f>IF(ISBLANK(M46),"",SUM(M46:O46))</f>
        <v>0</v>
      </c>
      <c r="Q46" s="240"/>
    </row>
    <row r="47" spans="1:23" ht="11.1" customHeight="1" x14ac:dyDescent="0.15">
      <c r="A47" s="239"/>
      <c r="B47" s="243"/>
      <c r="C47" s="265"/>
      <c r="D47" s="113" t="s">
        <v>157</v>
      </c>
      <c r="E47" s="241">
        <v>0</v>
      </c>
      <c r="F47" s="241">
        <v>0</v>
      </c>
      <c r="G47" s="241">
        <v>0</v>
      </c>
      <c r="H47" s="140">
        <f>IF(ISBLANK(E47),"",SUM(E47:G47))</f>
        <v>0</v>
      </c>
      <c r="J47" s="243"/>
      <c r="K47" s="265"/>
      <c r="L47" s="113" t="s">
        <v>157</v>
      </c>
      <c r="M47" s="241">
        <v>0</v>
      </c>
      <c r="N47" s="241">
        <v>0</v>
      </c>
      <c r="O47" s="241">
        <v>0</v>
      </c>
      <c r="P47" s="140">
        <f>IF(ISBLANK(M47),"",SUM(M47:O47))</f>
        <v>0</v>
      </c>
      <c r="Q47" s="240"/>
    </row>
    <row r="48" spans="1:23" ht="11.1" customHeight="1" x14ac:dyDescent="0.15">
      <c r="A48" s="239"/>
      <c r="B48" s="6"/>
      <c r="C48" s="246"/>
      <c r="D48" s="113" t="s">
        <v>158</v>
      </c>
      <c r="E48" s="241">
        <v>0</v>
      </c>
      <c r="F48" s="241">
        <v>0</v>
      </c>
      <c r="G48" s="241">
        <v>0</v>
      </c>
      <c r="H48" s="140">
        <f>IF(ISBLANK(E48),"",SUM(E48:G48))</f>
        <v>0</v>
      </c>
      <c r="J48" s="6"/>
      <c r="K48" s="246"/>
      <c r="L48" s="113" t="s">
        <v>158</v>
      </c>
      <c r="M48" s="241">
        <v>0</v>
      </c>
      <c r="N48" s="241">
        <v>0</v>
      </c>
      <c r="O48" s="241">
        <v>0</v>
      </c>
      <c r="P48" s="140">
        <f>IF(ISBLANK(M48),"",SUM(M48:O48))</f>
        <v>0</v>
      </c>
      <c r="Q48" s="240"/>
    </row>
    <row r="49" spans="1:17" ht="11.1" customHeight="1" x14ac:dyDescent="0.15">
      <c r="A49" s="239"/>
      <c r="B49" s="8"/>
      <c r="C49" s="9"/>
      <c r="D49" s="125" t="s">
        <v>159</v>
      </c>
      <c r="E49" s="255"/>
      <c r="F49" s="255"/>
      <c r="G49" s="255"/>
      <c r="H49" s="141" t="str">
        <f>IF(ISBLANK(E49),"",SUM(E49:G49))</f>
        <v/>
      </c>
      <c r="J49" s="8"/>
      <c r="K49" s="9"/>
      <c r="L49" s="125" t="s">
        <v>159</v>
      </c>
      <c r="M49" s="255"/>
      <c r="N49" s="255"/>
      <c r="O49" s="255"/>
      <c r="P49" s="141" t="str">
        <f>IF(ISBLANK(M49),"",SUM(M49:O49))</f>
        <v/>
      </c>
      <c r="Q49" s="240"/>
    </row>
    <row r="50" spans="1:17" ht="4.5" customHeight="1" x14ac:dyDescent="0.15">
      <c r="A50" s="239"/>
      <c r="B50" s="249"/>
      <c r="C50" s="249"/>
      <c r="D50" s="249"/>
      <c r="E50" s="249"/>
      <c r="F50" s="249"/>
      <c r="G50" s="249"/>
      <c r="H50" s="249"/>
      <c r="J50" s="249"/>
      <c r="K50" s="249"/>
      <c r="L50" s="249"/>
      <c r="M50" s="249"/>
      <c r="N50" s="249"/>
      <c r="O50" s="249"/>
      <c r="P50" s="249"/>
      <c r="Q50" s="240"/>
    </row>
    <row r="51" spans="1:17" ht="24" customHeight="1" x14ac:dyDescent="0.15">
      <c r="A51" s="239"/>
      <c r="B51" s="120" t="s">
        <v>125</v>
      </c>
      <c r="C51" s="121"/>
      <c r="D51" s="122" t="s">
        <v>126</v>
      </c>
      <c r="E51" s="122" t="s">
        <v>127</v>
      </c>
      <c r="F51" s="123" t="s">
        <v>128</v>
      </c>
      <c r="G51" s="122" t="s">
        <v>129</v>
      </c>
      <c r="H51" s="124" t="s">
        <v>130</v>
      </c>
      <c r="J51" s="120" t="s">
        <v>125</v>
      </c>
      <c r="K51" s="121"/>
      <c r="L51" s="122" t="s">
        <v>126</v>
      </c>
      <c r="M51" s="122" t="s">
        <v>127</v>
      </c>
      <c r="N51" s="123" t="s">
        <v>128</v>
      </c>
      <c r="O51" s="122" t="s">
        <v>129</v>
      </c>
      <c r="P51" s="124" t="s">
        <v>130</v>
      </c>
      <c r="Q51" s="240"/>
    </row>
    <row r="52" spans="1:17" x14ac:dyDescent="0.15">
      <c r="A52" s="239"/>
      <c r="B52" s="115" t="s">
        <v>131</v>
      </c>
      <c r="C52" s="116"/>
      <c r="D52" s="117" t="s">
        <v>132</v>
      </c>
      <c r="E52" s="117" t="s">
        <v>133</v>
      </c>
      <c r="F52" s="118" t="s">
        <v>134</v>
      </c>
      <c r="G52" s="117" t="s">
        <v>135</v>
      </c>
      <c r="H52" s="119" t="s">
        <v>136</v>
      </c>
      <c r="I52" s="215"/>
      <c r="J52" s="115" t="s">
        <v>131</v>
      </c>
      <c r="K52" s="116"/>
      <c r="L52" s="117" t="s">
        <v>132</v>
      </c>
      <c r="M52" s="117" t="s">
        <v>133</v>
      </c>
      <c r="N52" s="118" t="s">
        <v>134</v>
      </c>
      <c r="O52" s="117" t="s">
        <v>135</v>
      </c>
      <c r="P52" s="119" t="s">
        <v>136</v>
      </c>
      <c r="Q52" s="240"/>
    </row>
    <row r="53" spans="1:17" ht="11.1" customHeight="1" x14ac:dyDescent="0.15">
      <c r="A53" s="239"/>
      <c r="B53" s="336"/>
      <c r="C53" s="337"/>
      <c r="D53" s="113">
        <v>1</v>
      </c>
      <c r="E53" s="241"/>
      <c r="F53" s="241"/>
      <c r="G53" s="241"/>
      <c r="H53" s="140" t="str">
        <f>IF(ISBLANK(E53),"",E53+F53)</f>
        <v/>
      </c>
      <c r="J53" s="336"/>
      <c r="K53" s="337"/>
      <c r="L53" s="113">
        <v>1</v>
      </c>
      <c r="M53" s="241"/>
      <c r="N53" s="241"/>
      <c r="O53" s="241"/>
      <c r="P53" s="140" t="str">
        <f>IF(ISBLANK(M53),"",M53+N53)</f>
        <v/>
      </c>
      <c r="Q53" s="240"/>
    </row>
    <row r="54" spans="1:17" ht="11.1" customHeight="1" x14ac:dyDescent="0.15">
      <c r="A54" s="239"/>
      <c r="B54" s="243"/>
      <c r="C54" s="265"/>
      <c r="D54" s="113">
        <v>2</v>
      </c>
      <c r="E54" s="241"/>
      <c r="F54" s="241"/>
      <c r="G54" s="241"/>
      <c r="H54" s="140" t="str">
        <f>IF(ISBLANK(E54),"",E54+F54)</f>
        <v/>
      </c>
      <c r="J54" s="243"/>
      <c r="K54" s="265"/>
      <c r="L54" s="113">
        <v>2</v>
      </c>
      <c r="M54" s="241"/>
      <c r="N54" s="241"/>
      <c r="O54" s="241"/>
      <c r="P54" s="140" t="str">
        <f>IF(ISBLANK(M54),"",M54+N54)</f>
        <v/>
      </c>
      <c r="Q54" s="240"/>
    </row>
    <row r="55" spans="1:17" ht="11.1" customHeight="1" x14ac:dyDescent="0.15">
      <c r="A55" s="239"/>
      <c r="B55" s="114" t="s">
        <v>142</v>
      </c>
      <c r="C55" s="112"/>
      <c r="D55" s="113">
        <v>3</v>
      </c>
      <c r="E55" s="241"/>
      <c r="F55" s="241"/>
      <c r="G55" s="241"/>
      <c r="H55" s="140" t="str">
        <f>IF(ISBLANK(E55),"",E55+F55)</f>
        <v/>
      </c>
      <c r="J55" s="114" t="s">
        <v>142</v>
      </c>
      <c r="K55" s="112"/>
      <c r="L55" s="113">
        <v>3</v>
      </c>
      <c r="M55" s="241"/>
      <c r="N55" s="241"/>
      <c r="O55" s="241"/>
      <c r="P55" s="140" t="str">
        <f>IF(ISBLANK(M55),"",M55+N55)</f>
        <v/>
      </c>
      <c r="Q55" s="240"/>
    </row>
    <row r="56" spans="1:17" ht="11.1" customHeight="1" x14ac:dyDescent="0.15">
      <c r="A56" s="239"/>
      <c r="B56" s="336"/>
      <c r="C56" s="337"/>
      <c r="D56" s="113">
        <v>4</v>
      </c>
      <c r="E56" s="241"/>
      <c r="F56" s="241"/>
      <c r="G56" s="241"/>
      <c r="H56" s="140" t="str">
        <f>IF(ISBLANK(E56),"",E56+F56)</f>
        <v/>
      </c>
      <c r="J56" s="336"/>
      <c r="K56" s="337"/>
      <c r="L56" s="113">
        <v>4</v>
      </c>
      <c r="M56" s="241"/>
      <c r="N56" s="241"/>
      <c r="O56" s="241"/>
      <c r="P56" s="140" t="str">
        <f>IF(ISBLANK(M56),"",M56+N56)</f>
        <v/>
      </c>
      <c r="Q56" s="240"/>
    </row>
    <row r="57" spans="1:17" ht="11.1" customHeight="1" x14ac:dyDescent="0.15">
      <c r="A57" s="239"/>
      <c r="B57" s="243"/>
      <c r="C57" s="265"/>
      <c r="D57" s="245"/>
      <c r="E57" s="139" t="str">
        <f>IF(ISBLANK(E53),"",SUM(E53:E56))</f>
        <v/>
      </c>
      <c r="F57" s="139" t="str">
        <f>IF(ISBLANK(F53),"",SUM(F53:F56))</f>
        <v/>
      </c>
      <c r="G57" s="139" t="str">
        <f>IF(ISBLANK(G53),"",SUM(G53:G56))</f>
        <v/>
      </c>
      <c r="H57" s="140" t="str">
        <f>IF(ISBLANK(E53),"",SUM(H53:H56))</f>
        <v/>
      </c>
      <c r="J57" s="243"/>
      <c r="K57" s="265"/>
      <c r="L57" s="245"/>
      <c r="M57" s="139" t="str">
        <f>IF(ISBLANK(M53),"",SUM(M53:M56))</f>
        <v/>
      </c>
      <c r="N57" s="139" t="str">
        <f>IF(ISBLANK(N53),"",SUM(N53:N56))</f>
        <v/>
      </c>
      <c r="O57" s="139" t="str">
        <f>IF(ISBLANK(O53),"",SUM(O53:O56))</f>
        <v/>
      </c>
      <c r="P57" s="140" t="str">
        <f>IF(ISBLANK(M53),"",SUM(P53:P56))</f>
        <v/>
      </c>
      <c r="Q57" s="240"/>
    </row>
    <row r="58" spans="1:17" ht="11.1" customHeight="1" x14ac:dyDescent="0.15">
      <c r="A58" s="239"/>
      <c r="B58" s="114" t="s">
        <v>149</v>
      </c>
      <c r="C58" s="112"/>
      <c r="D58" s="113" t="s">
        <v>155</v>
      </c>
      <c r="E58" s="241"/>
      <c r="F58" s="241"/>
      <c r="G58" s="241"/>
      <c r="H58" s="140" t="str">
        <f>IF(ISBLANK(E58),"",SUM(E58:G58))</f>
        <v/>
      </c>
      <c r="J58" s="114" t="s">
        <v>149</v>
      </c>
      <c r="K58" s="112"/>
      <c r="L58" s="113" t="s">
        <v>155</v>
      </c>
      <c r="M58" s="241"/>
      <c r="N58" s="241"/>
      <c r="O58" s="241"/>
      <c r="P58" s="140" t="str">
        <f>IF(ISBLANK(M58),"",SUM(M58:O58))</f>
        <v/>
      </c>
      <c r="Q58" s="240"/>
    </row>
    <row r="59" spans="1:17" ht="11.1" customHeight="1" x14ac:dyDescent="0.15">
      <c r="A59" s="239"/>
      <c r="B59" s="336"/>
      <c r="C59" s="337"/>
      <c r="D59" s="113" t="s">
        <v>156</v>
      </c>
      <c r="E59" s="241"/>
      <c r="F59" s="241"/>
      <c r="G59" s="241"/>
      <c r="H59" s="140" t="str">
        <f>IF(ISBLANK(E59),"",SUM(E59:G59))</f>
        <v/>
      </c>
      <c r="J59" s="336"/>
      <c r="K59" s="337"/>
      <c r="L59" s="113" t="s">
        <v>156</v>
      </c>
      <c r="M59" s="241"/>
      <c r="N59" s="241"/>
      <c r="O59" s="241"/>
      <c r="P59" s="140" t="str">
        <f>IF(ISBLANK(M59),"",SUM(M59:O59))</f>
        <v/>
      </c>
      <c r="Q59" s="240"/>
    </row>
    <row r="60" spans="1:17" ht="11.1" customHeight="1" x14ac:dyDescent="0.15">
      <c r="A60" s="239"/>
      <c r="B60" s="243"/>
      <c r="C60" s="265"/>
      <c r="D60" s="113" t="s">
        <v>157</v>
      </c>
      <c r="E60" s="241"/>
      <c r="F60" s="241"/>
      <c r="G60" s="241"/>
      <c r="H60" s="140" t="str">
        <f>IF(ISBLANK(E60),"",SUM(E60:G60))</f>
        <v/>
      </c>
      <c r="J60" s="243"/>
      <c r="K60" s="265"/>
      <c r="L60" s="113" t="s">
        <v>157</v>
      </c>
      <c r="M60" s="241"/>
      <c r="N60" s="241"/>
      <c r="O60" s="241"/>
      <c r="P60" s="140" t="str">
        <f>IF(ISBLANK(M60),"",SUM(M60:O60))</f>
        <v/>
      </c>
      <c r="Q60" s="240"/>
    </row>
    <row r="61" spans="1:17" ht="11.1" customHeight="1" x14ac:dyDescent="0.15">
      <c r="A61" s="239"/>
      <c r="B61" s="6"/>
      <c r="C61" s="246"/>
      <c r="D61" s="113" t="s">
        <v>158</v>
      </c>
      <c r="E61" s="241"/>
      <c r="F61" s="241"/>
      <c r="G61" s="241"/>
      <c r="H61" s="140" t="str">
        <f>IF(ISBLANK(E61),"",SUM(E61:G61))</f>
        <v/>
      </c>
      <c r="J61" s="6"/>
      <c r="K61" s="246"/>
      <c r="L61" s="113" t="s">
        <v>158</v>
      </c>
      <c r="M61" s="241"/>
      <c r="N61" s="241"/>
      <c r="O61" s="241"/>
      <c r="P61" s="140" t="str">
        <f>IF(ISBLANK(M61),"",SUM(M61:O61))</f>
        <v/>
      </c>
      <c r="Q61" s="240"/>
    </row>
    <row r="62" spans="1:17" ht="11.1" customHeight="1" x14ac:dyDescent="0.15">
      <c r="A62" s="239"/>
      <c r="B62" s="8"/>
      <c r="C62" s="9"/>
      <c r="D62" s="125" t="s">
        <v>159</v>
      </c>
      <c r="E62" s="255"/>
      <c r="F62" s="255"/>
      <c r="G62" s="255"/>
      <c r="H62" s="141" t="str">
        <f>IF(ISBLANK(E62),"",SUM(E62:G62))</f>
        <v/>
      </c>
      <c r="J62" s="8"/>
      <c r="K62" s="9"/>
      <c r="L62" s="125" t="s">
        <v>159</v>
      </c>
      <c r="M62" s="255"/>
      <c r="N62" s="255"/>
      <c r="O62" s="255"/>
      <c r="P62" s="141" t="str">
        <f>IF(ISBLANK(M62),"",SUM(M62:O62))</f>
        <v/>
      </c>
      <c r="Q62" s="240"/>
    </row>
    <row r="63" spans="1:17" ht="4.5" customHeight="1" x14ac:dyDescent="0.15">
      <c r="A63" s="239"/>
      <c r="B63" s="249"/>
      <c r="C63" s="249"/>
      <c r="D63" s="249"/>
      <c r="E63" s="249"/>
      <c r="F63" s="249"/>
      <c r="G63" s="249"/>
      <c r="H63" s="249"/>
      <c r="J63" s="249"/>
      <c r="K63" s="249"/>
      <c r="L63" s="249"/>
      <c r="M63" s="249"/>
      <c r="N63" s="249"/>
      <c r="O63" s="249"/>
      <c r="P63" s="249"/>
      <c r="Q63" s="240"/>
    </row>
    <row r="64" spans="1:17" ht="24" customHeight="1" x14ac:dyDescent="0.15">
      <c r="A64" s="239"/>
      <c r="B64" s="120" t="s">
        <v>125</v>
      </c>
      <c r="C64" s="121"/>
      <c r="D64" s="122" t="s">
        <v>126</v>
      </c>
      <c r="E64" s="122" t="s">
        <v>127</v>
      </c>
      <c r="F64" s="123" t="s">
        <v>128</v>
      </c>
      <c r="G64" s="122" t="s">
        <v>129</v>
      </c>
      <c r="H64" s="124" t="s">
        <v>130</v>
      </c>
      <c r="J64" s="120" t="s">
        <v>125</v>
      </c>
      <c r="K64" s="121"/>
      <c r="L64" s="122" t="s">
        <v>126</v>
      </c>
      <c r="M64" s="122" t="s">
        <v>127</v>
      </c>
      <c r="N64" s="123" t="s">
        <v>128</v>
      </c>
      <c r="O64" s="122" t="s">
        <v>129</v>
      </c>
      <c r="P64" s="124" t="s">
        <v>130</v>
      </c>
      <c r="Q64" s="240"/>
    </row>
    <row r="65" spans="1:21" x14ac:dyDescent="0.15">
      <c r="A65" s="239"/>
      <c r="B65" s="115" t="s">
        <v>131</v>
      </c>
      <c r="C65" s="116"/>
      <c r="D65" s="117" t="s">
        <v>132</v>
      </c>
      <c r="E65" s="117" t="s">
        <v>133</v>
      </c>
      <c r="F65" s="118" t="s">
        <v>134</v>
      </c>
      <c r="G65" s="117" t="s">
        <v>135</v>
      </c>
      <c r="H65" s="119" t="s">
        <v>136</v>
      </c>
      <c r="I65" s="215"/>
      <c r="J65" s="115" t="s">
        <v>131</v>
      </c>
      <c r="K65" s="116"/>
      <c r="L65" s="117" t="s">
        <v>132</v>
      </c>
      <c r="M65" s="117" t="s">
        <v>133</v>
      </c>
      <c r="N65" s="118" t="s">
        <v>134</v>
      </c>
      <c r="O65" s="117" t="s">
        <v>135</v>
      </c>
      <c r="P65" s="119" t="s">
        <v>136</v>
      </c>
      <c r="Q65" s="240"/>
    </row>
    <row r="66" spans="1:21" ht="11.1" customHeight="1" x14ac:dyDescent="0.15">
      <c r="A66" s="239"/>
      <c r="B66" s="336"/>
      <c r="C66" s="337"/>
      <c r="D66" s="113">
        <v>1</v>
      </c>
      <c r="E66" s="241"/>
      <c r="F66" s="241"/>
      <c r="G66" s="241"/>
      <c r="H66" s="140" t="str">
        <f>IF(ISBLANK(E66),"",E66+F66)</f>
        <v/>
      </c>
      <c r="J66" s="336"/>
      <c r="K66" s="337"/>
      <c r="L66" s="113">
        <v>1</v>
      </c>
      <c r="M66" s="241"/>
      <c r="N66" s="241"/>
      <c r="O66" s="241"/>
      <c r="P66" s="140" t="str">
        <f>IF(ISBLANK(M66),"",M66+N66)</f>
        <v/>
      </c>
      <c r="Q66" s="240"/>
    </row>
    <row r="67" spans="1:21" ht="11.1" customHeight="1" x14ac:dyDescent="0.15">
      <c r="A67" s="239"/>
      <c r="B67" s="243"/>
      <c r="C67" s="265"/>
      <c r="D67" s="113">
        <v>2</v>
      </c>
      <c r="E67" s="241"/>
      <c r="F67" s="241"/>
      <c r="G67" s="241"/>
      <c r="H67" s="140" t="str">
        <f>IF(ISBLANK(E67),"",E67+F67)</f>
        <v/>
      </c>
      <c r="J67" s="243"/>
      <c r="K67" s="265"/>
      <c r="L67" s="113">
        <v>2</v>
      </c>
      <c r="M67" s="241"/>
      <c r="N67" s="241"/>
      <c r="O67" s="241"/>
      <c r="P67" s="140" t="str">
        <f>IF(ISBLANK(M67),"",M67+N67)</f>
        <v/>
      </c>
      <c r="Q67" s="240"/>
    </row>
    <row r="68" spans="1:21" ht="11.1" customHeight="1" x14ac:dyDescent="0.15">
      <c r="A68" s="239"/>
      <c r="B68" s="114" t="s">
        <v>142</v>
      </c>
      <c r="C68" s="112"/>
      <c r="D68" s="113">
        <v>3</v>
      </c>
      <c r="E68" s="241"/>
      <c r="F68" s="241"/>
      <c r="G68" s="241"/>
      <c r="H68" s="140" t="str">
        <f>IF(ISBLANK(E68),"",E68+F68)</f>
        <v/>
      </c>
      <c r="J68" s="114" t="s">
        <v>142</v>
      </c>
      <c r="K68" s="112"/>
      <c r="L68" s="113">
        <v>3</v>
      </c>
      <c r="M68" s="241"/>
      <c r="N68" s="241"/>
      <c r="O68" s="241"/>
      <c r="P68" s="140" t="str">
        <f>IF(ISBLANK(M68),"",M68+N68)</f>
        <v/>
      </c>
      <c r="Q68" s="240"/>
    </row>
    <row r="69" spans="1:21" ht="11.1" customHeight="1" x14ac:dyDescent="0.15">
      <c r="A69" s="239"/>
      <c r="B69" s="336"/>
      <c r="C69" s="337"/>
      <c r="D69" s="113">
        <v>4</v>
      </c>
      <c r="E69" s="241"/>
      <c r="F69" s="241"/>
      <c r="G69" s="241"/>
      <c r="H69" s="140" t="str">
        <f>IF(ISBLANK(E69),"",E69+F69)</f>
        <v/>
      </c>
      <c r="J69" s="336"/>
      <c r="K69" s="337"/>
      <c r="L69" s="113">
        <v>4</v>
      </c>
      <c r="M69" s="241"/>
      <c r="N69" s="241"/>
      <c r="O69" s="241"/>
      <c r="P69" s="140" t="str">
        <f>IF(ISBLANK(M69),"",M69+N69)</f>
        <v/>
      </c>
      <c r="Q69" s="240"/>
    </row>
    <row r="70" spans="1:21" ht="11.1" customHeight="1" x14ac:dyDescent="0.15">
      <c r="A70" s="239"/>
      <c r="B70" s="243"/>
      <c r="C70" s="265"/>
      <c r="D70" s="245"/>
      <c r="E70" s="139" t="str">
        <f>IF(ISBLANK(E66),"",SUM(E66:E69))</f>
        <v/>
      </c>
      <c r="F70" s="139" t="str">
        <f>IF(ISBLANK(F66),"",SUM(F66:F69))</f>
        <v/>
      </c>
      <c r="G70" s="139" t="str">
        <f>IF(ISBLANK(G66),"",SUM(G66:G69))</f>
        <v/>
      </c>
      <c r="H70" s="140" t="str">
        <f>IF(ISBLANK(E66),"",SUM(H66:H69))</f>
        <v/>
      </c>
      <c r="J70" s="243"/>
      <c r="K70" s="265"/>
      <c r="L70" s="245"/>
      <c r="M70" s="139" t="str">
        <f>IF(ISBLANK(M66),"",SUM(M66:M69))</f>
        <v/>
      </c>
      <c r="N70" s="139" t="str">
        <f>IF(ISBLANK(N66),"",SUM(N66:N69))</f>
        <v/>
      </c>
      <c r="O70" s="139" t="str">
        <f>IF(ISBLANK(O66),"",SUM(O66:O69))</f>
        <v/>
      </c>
      <c r="P70" s="140" t="str">
        <f>IF(ISBLANK(M66),"",SUM(P66:P69))</f>
        <v/>
      </c>
      <c r="Q70" s="240"/>
    </row>
    <row r="71" spans="1:21" ht="11.1" customHeight="1" x14ac:dyDescent="0.15">
      <c r="A71" s="239"/>
      <c r="B71" s="114" t="s">
        <v>149</v>
      </c>
      <c r="C71" s="112"/>
      <c r="D71" s="113" t="s">
        <v>155</v>
      </c>
      <c r="E71" s="241"/>
      <c r="F71" s="241"/>
      <c r="G71" s="241"/>
      <c r="H71" s="140" t="str">
        <f>IF(ISBLANK(E71),"",SUM(E71:G71))</f>
        <v/>
      </c>
      <c r="J71" s="114" t="s">
        <v>149</v>
      </c>
      <c r="K71" s="112"/>
      <c r="L71" s="113" t="s">
        <v>155</v>
      </c>
      <c r="M71" s="241"/>
      <c r="N71" s="241"/>
      <c r="O71" s="241"/>
      <c r="P71" s="140" t="str">
        <f>IF(ISBLANK(M71),"",SUM(M71:O71))</f>
        <v/>
      </c>
      <c r="Q71" s="240"/>
    </row>
    <row r="72" spans="1:21" ht="11.1" customHeight="1" x14ac:dyDescent="0.15">
      <c r="A72" s="239"/>
      <c r="B72" s="336"/>
      <c r="C72" s="337"/>
      <c r="D72" s="113" t="s">
        <v>156</v>
      </c>
      <c r="E72" s="241"/>
      <c r="F72" s="241"/>
      <c r="G72" s="241"/>
      <c r="H72" s="140" t="str">
        <f>IF(ISBLANK(E72),"",SUM(E72:G72))</f>
        <v/>
      </c>
      <c r="J72" s="336"/>
      <c r="K72" s="337"/>
      <c r="L72" s="113" t="s">
        <v>156</v>
      </c>
      <c r="M72" s="241"/>
      <c r="N72" s="241"/>
      <c r="O72" s="241"/>
      <c r="P72" s="140" t="str">
        <f>IF(ISBLANK(M72),"",SUM(M72:O72))</f>
        <v/>
      </c>
      <c r="Q72" s="240"/>
    </row>
    <row r="73" spans="1:21" ht="11.1" customHeight="1" x14ac:dyDescent="0.15">
      <c r="A73" s="239"/>
      <c r="B73" s="243"/>
      <c r="C73" s="265"/>
      <c r="D73" s="113" t="s">
        <v>157</v>
      </c>
      <c r="E73" s="241"/>
      <c r="F73" s="241"/>
      <c r="G73" s="241"/>
      <c r="H73" s="140" t="str">
        <f>IF(ISBLANK(E73),"",SUM(E73:G73))</f>
        <v/>
      </c>
      <c r="J73" s="243"/>
      <c r="K73" s="265"/>
      <c r="L73" s="113" t="s">
        <v>157</v>
      </c>
      <c r="M73" s="241"/>
      <c r="N73" s="241"/>
      <c r="O73" s="241"/>
      <c r="P73" s="140" t="str">
        <f>IF(ISBLANK(M73),"",SUM(M73:O73))</f>
        <v/>
      </c>
      <c r="Q73" s="240"/>
    </row>
    <row r="74" spans="1:21" ht="11.1" customHeight="1" x14ac:dyDescent="0.15">
      <c r="A74" s="239"/>
      <c r="B74" s="6"/>
      <c r="C74" s="246"/>
      <c r="D74" s="113" t="s">
        <v>158</v>
      </c>
      <c r="E74" s="241"/>
      <c r="F74" s="241"/>
      <c r="G74" s="241"/>
      <c r="H74" s="140" t="str">
        <f>IF(ISBLANK(E74),"",SUM(E74:G74))</f>
        <v/>
      </c>
      <c r="J74" s="6"/>
      <c r="K74" s="246"/>
      <c r="L74" s="113" t="s">
        <v>158</v>
      </c>
      <c r="M74" s="241"/>
      <c r="N74" s="241"/>
      <c r="O74" s="241"/>
      <c r="P74" s="140" t="str">
        <f>IF(ISBLANK(M74),"",SUM(M74:O74))</f>
        <v/>
      </c>
      <c r="Q74" s="240"/>
    </row>
    <row r="75" spans="1:21" ht="11.1" customHeight="1" x14ac:dyDescent="0.15">
      <c r="A75" s="239"/>
      <c r="B75" s="8"/>
      <c r="C75" s="9"/>
      <c r="D75" s="125" t="s">
        <v>159</v>
      </c>
      <c r="E75" s="255"/>
      <c r="F75" s="255"/>
      <c r="G75" s="255"/>
      <c r="H75" s="141" t="str">
        <f>IF(ISBLANK(E75),"",SUM(E75:G75))</f>
        <v/>
      </c>
      <c r="J75" s="8"/>
      <c r="K75" s="9"/>
      <c r="L75" s="125" t="s">
        <v>159</v>
      </c>
      <c r="M75" s="255"/>
      <c r="N75" s="255"/>
      <c r="O75" s="255"/>
      <c r="P75" s="141" t="str">
        <f>IF(ISBLANK(M75),"",SUM(M75:O75))</f>
        <v/>
      </c>
      <c r="Q75" s="240"/>
    </row>
    <row r="76" spans="1:21" ht="4.5" customHeight="1" x14ac:dyDescent="0.15">
      <c r="A76" s="239"/>
      <c r="B76" s="61"/>
      <c r="C76" s="61"/>
      <c r="D76" s="59"/>
      <c r="E76" s="59"/>
      <c r="F76" s="59"/>
      <c r="G76" s="59"/>
      <c r="H76" s="59"/>
      <c r="I76" s="59"/>
      <c r="J76" s="59"/>
      <c r="K76" s="59"/>
      <c r="L76" s="59"/>
      <c r="M76" s="59"/>
      <c r="N76" s="59"/>
      <c r="O76" s="59"/>
      <c r="P76" s="256"/>
      <c r="Q76" s="240"/>
    </row>
    <row r="77" spans="1:21" ht="9.9499999999999993" customHeight="1" x14ac:dyDescent="0.15">
      <c r="A77" s="239"/>
      <c r="C77" s="136" t="s">
        <v>160</v>
      </c>
      <c r="D77" s="354"/>
      <c r="E77" s="355"/>
      <c r="F77" s="355"/>
      <c r="G77" s="355"/>
      <c r="H77" s="355"/>
      <c r="I77" s="355"/>
      <c r="J77" s="356"/>
      <c r="Q77" s="240"/>
      <c r="R77" s="214"/>
      <c r="S77" s="214"/>
      <c r="T77" s="214"/>
      <c r="U77" s="59"/>
    </row>
    <row r="78" spans="1:21" ht="9.9499999999999993" customHeight="1" x14ac:dyDescent="0.15">
      <c r="A78" s="239"/>
      <c r="B78" s="61"/>
      <c r="C78" s="131"/>
      <c r="D78" s="357"/>
      <c r="E78" s="358"/>
      <c r="F78" s="358"/>
      <c r="G78" s="358"/>
      <c r="H78" s="358"/>
      <c r="I78" s="358"/>
      <c r="J78" s="359"/>
      <c r="Q78" s="240"/>
    </row>
    <row r="79" spans="1:21" ht="9.9499999999999993" customHeight="1" x14ac:dyDescent="0.15">
      <c r="A79" s="239"/>
      <c r="B79" s="61"/>
      <c r="C79" s="131"/>
      <c r="D79" s="357"/>
      <c r="E79" s="358"/>
      <c r="F79" s="358"/>
      <c r="G79" s="358"/>
      <c r="H79" s="358"/>
      <c r="I79" s="358"/>
      <c r="J79" s="359"/>
      <c r="Q79" s="240"/>
    </row>
    <row r="80" spans="1:21" ht="9.9499999999999993" customHeight="1" x14ac:dyDescent="0.15">
      <c r="A80" s="239"/>
      <c r="B80" s="61"/>
      <c r="C80" s="131"/>
      <c r="D80" s="360"/>
      <c r="E80" s="361"/>
      <c r="F80" s="361"/>
      <c r="G80" s="361"/>
      <c r="H80" s="361"/>
      <c r="I80" s="361"/>
      <c r="J80" s="362"/>
      <c r="Q80" s="240"/>
    </row>
    <row r="81" spans="1:21" ht="4.5" customHeight="1" x14ac:dyDescent="0.15">
      <c r="A81" s="239"/>
      <c r="Q81" s="240"/>
    </row>
    <row r="82" spans="1:21" s="222" customFormat="1" ht="8.25" customHeight="1" x14ac:dyDescent="0.15">
      <c r="A82" s="258"/>
      <c r="B82" s="137" t="s">
        <v>263</v>
      </c>
      <c r="P82" s="131" t="s">
        <v>264</v>
      </c>
      <c r="Q82" s="259"/>
      <c r="T82" s="137"/>
      <c r="U82" s="137"/>
    </row>
    <row r="83" spans="1:21" ht="4.5" customHeight="1" thickBot="1" x14ac:dyDescent="0.2">
      <c r="A83" s="260"/>
      <c r="B83" s="261"/>
      <c r="C83" s="261"/>
      <c r="D83" s="261"/>
      <c r="E83" s="262"/>
      <c r="F83" s="262"/>
      <c r="G83" s="262"/>
      <c r="H83" s="262"/>
      <c r="I83" s="261"/>
      <c r="J83" s="261"/>
      <c r="K83" s="261"/>
      <c r="L83" s="261"/>
      <c r="M83" s="262"/>
      <c r="N83" s="262"/>
      <c r="O83" s="262"/>
      <c r="P83" s="262"/>
      <c r="Q83" s="263"/>
    </row>
  </sheetData>
  <sheetProtection password="CE88" sheet="1" objects="1"/>
  <mergeCells count="52">
    <mergeCell ref="B69:C69"/>
    <mergeCell ref="J69:K69"/>
    <mergeCell ref="B72:C72"/>
    <mergeCell ref="J72:K72"/>
    <mergeCell ref="D77:J80"/>
    <mergeCell ref="B56:C56"/>
    <mergeCell ref="J56:K56"/>
    <mergeCell ref="B59:C59"/>
    <mergeCell ref="J59:K59"/>
    <mergeCell ref="B66:C66"/>
    <mergeCell ref="J66:K66"/>
    <mergeCell ref="B43:C43"/>
    <mergeCell ref="J43:K43"/>
    <mergeCell ref="B46:C46"/>
    <mergeCell ref="J46:K46"/>
    <mergeCell ref="B53:C53"/>
    <mergeCell ref="J53:K53"/>
    <mergeCell ref="U33:V33"/>
    <mergeCell ref="B35:C35"/>
    <mergeCell ref="J35:K35"/>
    <mergeCell ref="S35:W42"/>
    <mergeCell ref="B40:C40"/>
    <mergeCell ref="J40:K40"/>
    <mergeCell ref="U29:V29"/>
    <mergeCell ref="U30:V30"/>
    <mergeCell ref="U31:V31"/>
    <mergeCell ref="B32:C32"/>
    <mergeCell ref="J32:K32"/>
    <mergeCell ref="U32:V32"/>
    <mergeCell ref="B21:C21"/>
    <mergeCell ref="J21:K21"/>
    <mergeCell ref="B24:C24"/>
    <mergeCell ref="J24:K24"/>
    <mergeCell ref="B29:C29"/>
    <mergeCell ref="J29:K29"/>
    <mergeCell ref="S11:T11"/>
    <mergeCell ref="S12:T12"/>
    <mergeCell ref="B13:C13"/>
    <mergeCell ref="J13:K13"/>
    <mergeCell ref="B18:C18"/>
    <mergeCell ref="J18:K18"/>
    <mergeCell ref="S18:T18"/>
    <mergeCell ref="S8:T8"/>
    <mergeCell ref="S9:T9"/>
    <mergeCell ref="B10:C10"/>
    <mergeCell ref="J10:K10"/>
    <mergeCell ref="S10:T10"/>
    <mergeCell ref="B4:F4"/>
    <mergeCell ref="J4:N4"/>
    <mergeCell ref="B7:C7"/>
    <mergeCell ref="J7:K7"/>
    <mergeCell ref="S7:T7"/>
  </mergeCells>
  <pageMargins left="0.39370078740157483" right="0" top="0.59055118110236227" bottom="0.59055118110236227" header="0.23622047244094491" footer="0.27559055118110237"/>
  <pageSetup paperSize="9" scale="85"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8"/>
  <dimension ref="A1:AF77"/>
  <sheetViews>
    <sheetView showGridLines="0" workbookViewId="0">
      <selection activeCell="B4" sqref="B4"/>
    </sheetView>
  </sheetViews>
  <sheetFormatPr defaultColWidth="11.38671875" defaultRowHeight="12.75" x14ac:dyDescent="0.15"/>
  <cols>
    <col min="1" max="1" width="6.890625" style="18" customWidth="1"/>
    <col min="2" max="2" width="3.89453125" style="18" customWidth="1"/>
    <col min="3" max="3" width="4.4921875" style="18" customWidth="1"/>
    <col min="4" max="4" width="8.83984375" style="18" customWidth="1"/>
    <col min="5" max="7" width="4.79296875" style="18" customWidth="1"/>
    <col min="8" max="8" width="5.83984375" style="18" customWidth="1"/>
    <col min="9" max="9" width="3.59375" style="18" customWidth="1"/>
    <col min="10" max="10" width="1.9453125" style="18" customWidth="1"/>
    <col min="11" max="11" width="1.49609375" style="18" customWidth="1"/>
    <col min="12" max="12" width="3.89453125" style="18" customWidth="1"/>
    <col min="13" max="13" width="4.1953125" style="18" customWidth="1"/>
    <col min="14" max="14" width="0.8984375" style="18" customWidth="1"/>
    <col min="15" max="15" width="4.1953125" style="18" customWidth="1"/>
    <col min="16" max="16" width="6.890625" style="18" customWidth="1"/>
    <col min="17" max="17" width="3.89453125" style="18" customWidth="1"/>
    <col min="18" max="18" width="4.4921875" style="18" customWidth="1"/>
    <col min="19" max="19" width="8.83984375" style="18" customWidth="1"/>
    <col min="20" max="20" width="4.79296875" style="18" customWidth="1"/>
    <col min="21" max="22" width="5.09375" style="18" customWidth="1"/>
    <col min="23" max="23" width="5.83984375" style="18" customWidth="1"/>
    <col min="24" max="24" width="3.59375" style="18" customWidth="1"/>
    <col min="25" max="25" width="1.9453125" style="18" customWidth="1"/>
    <col min="26" max="26" width="1.49609375" style="18" customWidth="1"/>
    <col min="27" max="27" width="3.89453125" style="18" customWidth="1"/>
    <col min="28" max="28" width="3.14453125" style="18" customWidth="1"/>
    <col min="29" max="29" width="26.0703125" style="137" customWidth="1"/>
    <col min="30" max="30" width="7.19140625" style="18" bestFit="1" customWidth="1"/>
    <col min="31" max="31" width="1.796875" style="18" customWidth="1"/>
    <col min="32" max="32" width="7.19140625" style="18" bestFit="1" customWidth="1"/>
    <col min="33" max="33" width="11.38671875" style="18" customWidth="1"/>
    <col min="34" max="16384" width="11.38671875" style="18"/>
  </cols>
  <sheetData>
    <row r="1" spans="1:32" ht="14.1" customHeight="1" x14ac:dyDescent="0.15">
      <c r="A1" s="16" t="s">
        <v>0</v>
      </c>
      <c r="B1" s="17"/>
      <c r="C1" s="17"/>
      <c r="D1" s="17"/>
      <c r="E1" s="17"/>
      <c r="F1" s="17"/>
      <c r="G1" s="17"/>
      <c r="H1" s="17"/>
      <c r="I1" s="17"/>
      <c r="J1" s="17"/>
      <c r="K1" s="17"/>
      <c r="L1" s="17"/>
      <c r="M1" s="17"/>
      <c r="N1" s="17"/>
      <c r="O1" s="17"/>
      <c r="P1" s="17"/>
      <c r="Q1" s="17"/>
      <c r="R1" s="17"/>
      <c r="S1" s="17"/>
      <c r="T1" s="17"/>
      <c r="U1" s="17"/>
      <c r="V1" s="17"/>
      <c r="W1" s="17"/>
      <c r="X1" s="17"/>
      <c r="Y1" s="17"/>
      <c r="Z1" s="17"/>
      <c r="AA1" s="17"/>
    </row>
    <row r="2" spans="1:32" ht="18" customHeight="1" x14ac:dyDescent="0.15">
      <c r="A2" s="19" t="s">
        <v>1</v>
      </c>
      <c r="B2" s="20"/>
      <c r="C2" s="20"/>
      <c r="D2" s="20"/>
      <c r="E2" s="20"/>
      <c r="F2" s="20"/>
      <c r="G2" s="20"/>
      <c r="H2" s="20"/>
      <c r="I2" s="20"/>
      <c r="J2" s="20"/>
      <c r="K2" s="20"/>
      <c r="L2" s="20"/>
      <c r="M2" s="20"/>
      <c r="N2" s="20"/>
      <c r="O2" s="20"/>
      <c r="P2" s="20"/>
      <c r="Q2" s="20"/>
      <c r="R2" s="20"/>
      <c r="S2" s="20"/>
      <c r="T2" s="20"/>
      <c r="U2" s="20"/>
      <c r="V2" s="20"/>
      <c r="W2" s="20"/>
      <c r="X2" s="20"/>
      <c r="Y2" s="21"/>
      <c r="Z2" s="21"/>
      <c r="AA2" s="21"/>
    </row>
    <row r="3" spans="1:32" x14ac:dyDescent="0.15">
      <c r="N3" s="207"/>
    </row>
    <row r="4" spans="1:32" x14ac:dyDescent="0.15">
      <c r="A4"/>
      <c r="B4"/>
      <c r="C4" s="281" t="str">
        <f>IF(ISBLANK('6Bahnen_1-6'!S18),"",'6Bahnen_1-6'!S18)</f>
        <v/>
      </c>
      <c r="D4" s="282"/>
      <c r="E4" s="283"/>
      <c r="F4" s="162" t="str">
        <f>IF(ISBLANK('6Bahnen_1-6'!U18),"","X")</f>
        <v/>
      </c>
      <c r="G4"/>
      <c r="H4" s="22"/>
      <c r="I4" s="26" t="s">
        <v>2</v>
      </c>
      <c r="J4" s="281" t="str">
        <f>IF(ISBLANK('6Bahnen_1-6'!W7),"","X")</f>
        <v/>
      </c>
      <c r="K4" s="283"/>
      <c r="L4" s="23"/>
      <c r="M4"/>
      <c r="N4"/>
      <c r="O4"/>
      <c r="P4" s="24" t="s">
        <v>3</v>
      </c>
      <c r="Q4" s="284" t="str">
        <f>IF(ISBLANK('6Bahnen_1-6'!S7),"",'6Bahnen_1-6'!S7)</f>
        <v/>
      </c>
      <c r="R4" s="284"/>
      <c r="S4" s="284"/>
      <c r="T4" s="284"/>
      <c r="U4" s="284"/>
      <c r="V4" s="284"/>
      <c r="W4" s="22"/>
      <c r="X4" s="26" t="s">
        <v>5</v>
      </c>
      <c r="Y4" s="285" t="str">
        <f>IF(ISBLANK('6Bahnen_1-6'!S9),"",'6Bahnen_1-6'!S9)</f>
        <v/>
      </c>
      <c r="Z4" s="285"/>
      <c r="AA4" s="285"/>
      <c r="AB4"/>
      <c r="AC4"/>
      <c r="AD4"/>
      <c r="AE4"/>
      <c r="AF4"/>
    </row>
    <row r="5" spans="1:32" x14ac:dyDescent="0.15">
      <c r="A5"/>
      <c r="B5"/>
      <c r="D5" s="208"/>
      <c r="E5" s="31" t="s">
        <v>7</v>
      </c>
      <c r="F5" s="162" t="str">
        <f>IF(ISBLANK('6Bahnen_1-6'!U19),"","X")</f>
        <v/>
      </c>
      <c r="H5" s="22"/>
      <c r="I5" s="26" t="s">
        <v>8</v>
      </c>
      <c r="J5" s="281" t="str">
        <f>IF(ISBLANK('6Bahnen_1-6'!W8),"","X")</f>
        <v/>
      </c>
      <c r="K5" s="283"/>
      <c r="L5" s="23"/>
      <c r="P5" s="22"/>
      <c r="W5" s="22"/>
      <c r="X5" s="22"/>
    </row>
    <row r="6" spans="1:32" ht="14.1" customHeight="1" x14ac:dyDescent="0.15">
      <c r="A6"/>
      <c r="B6" t="s">
        <v>9</v>
      </c>
      <c r="D6" s="208"/>
      <c r="E6" s="31" t="s">
        <v>10</v>
      </c>
      <c r="F6" s="162" t="str">
        <f>IF(ISBLANK('6Bahnen_1-6'!U20),"","X")</f>
        <v/>
      </c>
      <c r="H6" s="22"/>
      <c r="I6" s="26" t="s">
        <v>11</v>
      </c>
      <c r="J6" s="281" t="str">
        <f>IF(ISBLANK('6Bahnen_1-6'!W9),"","X")</f>
        <v/>
      </c>
      <c r="K6" s="283"/>
      <c r="P6" s="28" t="s">
        <v>12</v>
      </c>
      <c r="Q6" s="133" t="str">
        <f>IF(ISBLANK('6Bahnen_1-6'!S10),"",'6Bahnen_1-6'!S10)</f>
        <v/>
      </c>
      <c r="R6" s="133"/>
      <c r="S6" s="29"/>
      <c r="U6" s="26" t="s">
        <v>14</v>
      </c>
      <c r="V6" s="132" t="str">
        <f>IF(ISBLANK('6Bahnen_1-6'!S11),"",'6Bahnen_1-6'!S11)</f>
        <v/>
      </c>
      <c r="W6" s="27"/>
      <c r="X6" s="26" t="s">
        <v>16</v>
      </c>
      <c r="Y6" s="132" t="str">
        <f>IF(ISBLANK('6Bahnen_1-6'!S12),"",'6Bahnen_1-6'!S12)</f>
        <v/>
      </c>
      <c r="Z6" s="27"/>
      <c r="AA6" s="27"/>
    </row>
    <row r="7" spans="1:32" x14ac:dyDescent="0.15">
      <c r="A7"/>
      <c r="B7"/>
      <c r="D7" s="208"/>
      <c r="E7" s="31" t="s">
        <v>18</v>
      </c>
      <c r="F7" s="162" t="str">
        <f>IF(ISBLANK('6Bahnen_1-6'!U21),"","X")</f>
        <v/>
      </c>
      <c r="H7" s="22"/>
      <c r="I7" s="26" t="s">
        <v>19</v>
      </c>
      <c r="J7" s="281" t="str">
        <f>IF(ISBLANK('6Bahnen_1-6'!W10),"","X")</f>
        <v/>
      </c>
      <c r="K7" s="283"/>
      <c r="P7" s="22"/>
    </row>
    <row r="8" spans="1:32" ht="14.1" customHeight="1" x14ac:dyDescent="0.1">
      <c r="B8" s="30"/>
      <c r="C8" s="30"/>
      <c r="D8" s="31" t="s">
        <v>20</v>
      </c>
      <c r="E8" s="31" t="s">
        <v>21</v>
      </c>
      <c r="F8" s="162" t="str">
        <f>IF(ISBLANK('6Bahnen_1-6'!U22),"","X")</f>
        <v/>
      </c>
      <c r="H8" s="22"/>
      <c r="I8" s="26" t="s">
        <v>22</v>
      </c>
      <c r="J8" s="281" t="str">
        <f>IF(ISBLANK('6Bahnen_1-6'!W11),"","X")</f>
        <v/>
      </c>
      <c r="K8" s="283"/>
      <c r="P8" s="22"/>
      <c r="Q8" s="22"/>
      <c r="R8" s="26" t="s">
        <v>23</v>
      </c>
      <c r="S8" s="135" t="str">
        <f>IF(ISBLANK('6Bahnen_1-6'!S8),"",'6Bahnen_1-6'!S8)</f>
        <v/>
      </c>
      <c r="T8" s="25"/>
      <c r="U8" s="25"/>
      <c r="V8" s="25"/>
      <c r="W8" s="25"/>
      <c r="X8" s="25"/>
      <c r="Y8" s="25"/>
      <c r="Z8" s="25"/>
      <c r="AA8" s="25"/>
    </row>
    <row r="9" spans="1:32" x14ac:dyDescent="0.1">
      <c r="B9" s="30"/>
      <c r="C9" s="30"/>
      <c r="D9" s="31" t="s">
        <v>25</v>
      </c>
      <c r="E9" s="31" t="s">
        <v>21</v>
      </c>
      <c r="F9" s="162" t="str">
        <f>IF(ISBLANK('6Bahnen_1-6'!U23),"","X")</f>
        <v/>
      </c>
      <c r="H9" s="22"/>
      <c r="I9" s="26" t="s">
        <v>26</v>
      </c>
      <c r="J9" s="281" t="str">
        <f>IF(ISBLANK('6Bahnen_1-6'!W12),"","X")</f>
        <v/>
      </c>
      <c r="K9" s="283"/>
    </row>
    <row r="11" spans="1:32" ht="12.95" customHeight="1" x14ac:dyDescent="0.15">
      <c r="A11" s="32" t="s">
        <v>27</v>
      </c>
      <c r="B11" s="33"/>
      <c r="C11" s="33"/>
      <c r="D11" s="34"/>
      <c r="E11" s="32" t="s">
        <v>28</v>
      </c>
      <c r="F11" s="33"/>
      <c r="G11" s="33"/>
      <c r="H11" s="33"/>
      <c r="I11" s="33"/>
      <c r="J11" s="33"/>
      <c r="K11" s="33"/>
      <c r="L11" s="34"/>
      <c r="M11" s="35" t="s">
        <v>9</v>
      </c>
      <c r="N11" s="35"/>
      <c r="O11" s="35"/>
      <c r="P11" s="32" t="s">
        <v>27</v>
      </c>
      <c r="Q11" s="33"/>
      <c r="R11" s="33"/>
      <c r="S11" s="34"/>
      <c r="T11" s="32" t="s">
        <v>29</v>
      </c>
      <c r="U11" s="33"/>
      <c r="V11" s="33"/>
      <c r="W11" s="33"/>
      <c r="X11" s="33"/>
      <c r="Y11" s="33"/>
      <c r="Z11" s="33"/>
      <c r="AA11" s="34"/>
    </row>
    <row r="12" spans="1:32" ht="21.95" customHeight="1" x14ac:dyDescent="0.15">
      <c r="A12" s="36" t="s">
        <v>30</v>
      </c>
      <c r="B12" s="37"/>
      <c r="C12" s="37"/>
      <c r="D12" s="38"/>
      <c r="E12" s="39" t="str">
        <f>'6Bahnen_1-6'!B4</f>
        <v>HEIM</v>
      </c>
      <c r="F12" s="40"/>
      <c r="G12" s="40"/>
      <c r="H12" s="40"/>
      <c r="I12" s="40"/>
      <c r="J12" s="40"/>
      <c r="K12" s="40"/>
      <c r="L12" s="41"/>
      <c r="M12" s="35" t="s">
        <v>9</v>
      </c>
      <c r="N12" s="35"/>
      <c r="O12" s="35"/>
      <c r="P12" s="36" t="s">
        <v>30</v>
      </c>
      <c r="Q12" s="37"/>
      <c r="R12" s="37"/>
      <c r="S12" s="38"/>
      <c r="T12" s="39" t="str">
        <f>'6Bahnen_1-6'!J4</f>
        <v>GAST</v>
      </c>
      <c r="U12" s="40"/>
      <c r="V12" s="40"/>
      <c r="W12" s="40"/>
      <c r="X12" s="40"/>
      <c r="Y12" s="40"/>
      <c r="Z12" s="40"/>
      <c r="AA12" s="41"/>
    </row>
    <row r="13" spans="1:32" ht="12.95" customHeight="1" x14ac:dyDescent="0.1">
      <c r="A13" s="32" t="s">
        <v>33</v>
      </c>
      <c r="B13" s="34"/>
      <c r="C13" s="32" t="s">
        <v>34</v>
      </c>
      <c r="D13" s="33"/>
      <c r="E13" s="42"/>
      <c r="F13" s="43"/>
      <c r="G13" s="110"/>
      <c r="H13" s="110"/>
      <c r="I13" s="286"/>
      <c r="J13" s="286"/>
      <c r="K13" s="287"/>
      <c r="L13" s="288"/>
      <c r="M13" s="35"/>
      <c r="N13" s="35"/>
      <c r="O13" s="35"/>
      <c r="P13" s="32" t="s">
        <v>33</v>
      </c>
      <c r="Q13" s="34"/>
      <c r="R13" s="32" t="s">
        <v>34</v>
      </c>
      <c r="S13" s="33"/>
      <c r="T13" s="42"/>
      <c r="U13" s="43"/>
      <c r="V13" s="110"/>
      <c r="W13" s="110"/>
      <c r="X13" s="287"/>
      <c r="Y13" s="287"/>
      <c r="Z13" s="287"/>
      <c r="AA13" s="288"/>
    </row>
    <row r="14" spans="1:32" ht="21.95" customHeight="1" x14ac:dyDescent="0.15">
      <c r="A14" s="142" t="str">
        <f>IF(ISBLANK('6Bahnen_1-6'!B7),"",'6Bahnen_1-6'!B7)</f>
        <v/>
      </c>
      <c r="B14" s="143"/>
      <c r="C14" s="143"/>
      <c r="D14" s="143"/>
      <c r="E14" s="111" t="s">
        <v>38</v>
      </c>
      <c r="F14" s="44" t="s">
        <v>37</v>
      </c>
      <c r="G14" s="44" t="s">
        <v>36</v>
      </c>
      <c r="H14" s="44" t="s">
        <v>39</v>
      </c>
      <c r="I14" s="289" t="s">
        <v>40</v>
      </c>
      <c r="J14" s="290"/>
      <c r="K14" s="291" t="s">
        <v>41</v>
      </c>
      <c r="L14" s="290"/>
      <c r="M14" s="35"/>
      <c r="N14" s="35"/>
      <c r="O14" s="35"/>
      <c r="P14" s="142">
        <f>'6Bahnen_1-6'!J7</f>
        <v>0</v>
      </c>
      <c r="Q14" s="143"/>
      <c r="R14" s="143"/>
      <c r="S14" s="165"/>
      <c r="T14" s="111" t="s">
        <v>36</v>
      </c>
      <c r="U14" s="44" t="s">
        <v>37</v>
      </c>
      <c r="V14" s="44" t="s">
        <v>38</v>
      </c>
      <c r="W14" s="44" t="s">
        <v>39</v>
      </c>
      <c r="X14" s="289" t="s">
        <v>40</v>
      </c>
      <c r="Y14" s="290"/>
      <c r="Z14" s="291" t="s">
        <v>41</v>
      </c>
      <c r="AA14" s="290"/>
    </row>
    <row r="15" spans="1:32" ht="12.95" customHeight="1" x14ac:dyDescent="0.15">
      <c r="A15" s="144" t="str">
        <f>IF(ISBLANK('6Bahnen_1-6'!B8),"",'6Bahnen_1-6'!B8)</f>
        <v/>
      </c>
      <c r="B15" s="145"/>
      <c r="C15" s="146" t="str">
        <f>IF(ISBLANK('6Bahnen_1-6'!C8),"",'6Bahnen_1-6'!C8)</f>
        <v/>
      </c>
      <c r="D15" s="147"/>
      <c r="E15" s="155" t="str">
        <f>IF(ISBLANK('6Bahnen_1-6'!E7),"",'6Bahnen_1-6'!E7)</f>
        <v/>
      </c>
      <c r="F15" s="156" t="str">
        <f>IF(ISBLANK('6Bahnen_1-6'!F7),"",'6Bahnen_1-6'!F7)</f>
        <v/>
      </c>
      <c r="G15" s="156" t="str">
        <f>IF(ISBLANK('6Bahnen_1-6'!G7),"",'6Bahnen_1-6'!G7)</f>
        <v/>
      </c>
      <c r="H15" s="156" t="str">
        <f>IF(ISBLANK('6Bahnen_1-6'!H7),"",'6Bahnen_1-6'!H7)</f>
        <v/>
      </c>
      <c r="I15" s="439" t="str">
        <f>IF(ISBLANK('6Bahnen_1-6'!E7),"",IF(H15=0,0,IF(H15&gt;W15,1,IF(H15&lt;W15,0,IF(H15=W15,0.5,"?")))))</f>
        <v/>
      </c>
      <c r="J15" s="440"/>
      <c r="K15" s="441" t="str">
        <f>IF(ISBLANK('6Bahnen_1-6'!E7),"",IF(I19=0,0,IF(I19&gt;X19,1,IF(I19&lt;X19,0,IF(AND(I19=X19,H19&gt;W19),1,IF(AND(I19=X19,H19&lt;W19),0,IF(AND(I19=X19,H19=W19),0.5," ")))))))</f>
        <v/>
      </c>
      <c r="L15" s="442"/>
      <c r="M15" s="35"/>
      <c r="N15" s="35"/>
      <c r="O15" s="35"/>
      <c r="P15" s="144">
        <f>'6Bahnen_1-6'!J8</f>
        <v>0</v>
      </c>
      <c r="Q15" s="145"/>
      <c r="R15" s="146" t="str">
        <f>IF(ISBLANK('6Bahnen_1-6'!K8),"",'6Bahnen_1-6'!K8)</f>
        <v/>
      </c>
      <c r="S15" s="166"/>
      <c r="T15" s="155" t="str">
        <f>IF(ISBLANK('6Bahnen_1-6'!M7),"",'6Bahnen_1-6'!M7)</f>
        <v/>
      </c>
      <c r="U15" s="156" t="str">
        <f>IF(ISBLANK('6Bahnen_1-6'!N7),"",'6Bahnen_1-6'!N7)</f>
        <v/>
      </c>
      <c r="V15" s="156" t="str">
        <f>IF(ISBLANK('6Bahnen_1-6'!O7),"",'6Bahnen_1-6'!O7)</f>
        <v/>
      </c>
      <c r="W15" s="156" t="str">
        <f>IF(ISBLANK('6Bahnen_1-6'!P7),"",'6Bahnen_1-6'!P7)</f>
        <v/>
      </c>
      <c r="X15" s="439" t="str">
        <f>IF(ISBLANK('6Bahnen_1-6'!M7),"",IF(W15=0,0,IF(W15&gt;H15,1,IF(W15&lt;H15,0,IF(W15=H15,0.5,"?")))))</f>
        <v/>
      </c>
      <c r="Y15" s="440"/>
      <c r="Z15" s="441" t="str">
        <f>IF(ISBLANK('6Bahnen_1-6'!M7),"",IF(X19=0,0,IF(X19&gt;I19,1,IF(X19&lt;I19,0,IF(AND(X19=I19,W19&gt;H19),1,IF(AND(X19=I19,W19&lt;H19),0,IF(AND(X19=I19,H19=W19),0.5," ")))))))</f>
        <v/>
      </c>
      <c r="AA15" s="442"/>
    </row>
    <row r="16" spans="1:32" ht="12.95" customHeight="1" x14ac:dyDescent="0.15">
      <c r="A16" s="148" t="str">
        <f>IF(ISBLANK('6Bahnen_1-6'!B10),"",'6Bahnen_1-6'!B10)</f>
        <v/>
      </c>
      <c r="B16" s="149"/>
      <c r="C16" s="149"/>
      <c r="D16" s="149"/>
      <c r="E16" s="157" t="str">
        <f>IF(ISBLANK('6Bahnen_1-6'!E8),"",'6Bahnen_1-6'!E8)</f>
        <v/>
      </c>
      <c r="F16" s="158" t="str">
        <f>IF(ISBLANK('6Bahnen_1-6'!F8),"",'6Bahnen_1-6'!F8)</f>
        <v/>
      </c>
      <c r="G16" s="158" t="str">
        <f>IF(ISBLANK('6Bahnen_1-6'!G8),"",'6Bahnen_1-6'!G8)</f>
        <v/>
      </c>
      <c r="H16" s="158" t="str">
        <f>IF(ISBLANK('6Bahnen_1-6'!H8),"",'6Bahnen_1-6'!H8)</f>
        <v/>
      </c>
      <c r="I16" s="446" t="str">
        <f>IF(ISBLANK('6Bahnen_1-6'!E8),"",IF(H16=0,0,IF(H16&gt;W16,1,IF(H16&lt;W16,0,IF(H16=W16,0.5,"?")))))</f>
        <v/>
      </c>
      <c r="J16" s="447"/>
      <c r="K16" s="443"/>
      <c r="L16" s="444"/>
      <c r="M16" s="35"/>
      <c r="N16" s="35"/>
      <c r="O16" s="35"/>
      <c r="P16" s="148">
        <f>'6Bahnen_1-6'!J10</f>
        <v>0</v>
      </c>
      <c r="Q16" s="149"/>
      <c r="R16" s="149"/>
      <c r="S16" s="167"/>
      <c r="T16" s="157" t="str">
        <f>IF(ISBLANK('6Bahnen_1-6'!M8),"",'6Bahnen_1-6'!M8)</f>
        <v/>
      </c>
      <c r="U16" s="158" t="str">
        <f>IF(ISBLANK('6Bahnen_1-6'!N8),"",'6Bahnen_1-6'!N8)</f>
        <v/>
      </c>
      <c r="V16" s="158" t="str">
        <f>IF(ISBLANK('6Bahnen_1-6'!O8),"",'6Bahnen_1-6'!O8)</f>
        <v/>
      </c>
      <c r="W16" s="158" t="str">
        <f>IF(ISBLANK('6Bahnen_1-6'!P8),"",'6Bahnen_1-6'!P8)</f>
        <v/>
      </c>
      <c r="X16" s="446" t="str">
        <f>IF(ISBLANK('6Bahnen_1-6'!M8),"",IF(W16=0,0,IF(W16&gt;H16,1,IF(W16&lt;H16,0,IF(W16=H16,0.5,"?")))))</f>
        <v/>
      </c>
      <c r="Y16" s="447"/>
      <c r="Z16" s="443"/>
      <c r="AA16" s="444"/>
    </row>
    <row r="17" spans="1:27" ht="12.95" customHeight="1" x14ac:dyDescent="0.15">
      <c r="A17" s="144">
        <f>'6Bahnen_1-6'!B11</f>
        <v>0</v>
      </c>
      <c r="B17" s="145"/>
      <c r="C17" s="146" t="str">
        <f>IF(ISBLANK('6Bahnen_1-6'!C11),"",'6Bahnen_1-6'!C11)</f>
        <v/>
      </c>
      <c r="D17" s="147"/>
      <c r="E17" s="157" t="str">
        <f>IF(ISBLANK('6Bahnen_1-6'!E9),"",'6Bahnen_1-6'!E9)</f>
        <v/>
      </c>
      <c r="F17" s="158" t="str">
        <f>IF(ISBLANK('6Bahnen_1-6'!F9),"",'6Bahnen_1-6'!F9)</f>
        <v/>
      </c>
      <c r="G17" s="158" t="str">
        <f>IF(ISBLANK('6Bahnen_1-6'!G9),"",'6Bahnen_1-6'!G9)</f>
        <v/>
      </c>
      <c r="H17" s="158" t="str">
        <f>IF(ISBLANK('6Bahnen_1-6'!H9),"",'6Bahnen_1-6'!H9)</f>
        <v/>
      </c>
      <c r="I17" s="446" t="str">
        <f>IF(ISBLANK('6Bahnen_1-6'!E9),"",IF(H17=0,0,IF(H17&gt;W17,1,IF(H17&lt;W17,0,IF(H17=W17,0.5,"?")))))</f>
        <v/>
      </c>
      <c r="J17" s="447"/>
      <c r="K17" s="443"/>
      <c r="L17" s="444"/>
      <c r="M17" s="35"/>
      <c r="N17" s="35"/>
      <c r="O17" s="35"/>
      <c r="P17" s="144">
        <f>'6Bahnen_1-6'!J11</f>
        <v>0</v>
      </c>
      <c r="Q17" s="145"/>
      <c r="R17" s="146" t="str">
        <f>IF(ISBLANK('6Bahnen_1-6'!K11),"",'6Bahnen_1-6'!K11)</f>
        <v/>
      </c>
      <c r="S17" s="166"/>
      <c r="T17" s="157" t="str">
        <f>IF(ISBLANK('6Bahnen_1-6'!M9),"",'6Bahnen_1-6'!M9)</f>
        <v/>
      </c>
      <c r="U17" s="158" t="str">
        <f>IF(ISBLANK('6Bahnen_1-6'!N9),"",'6Bahnen_1-6'!N9)</f>
        <v/>
      </c>
      <c r="V17" s="158" t="str">
        <f>IF(ISBLANK('6Bahnen_1-6'!O9),"",'6Bahnen_1-6'!O9)</f>
        <v/>
      </c>
      <c r="W17" s="158" t="str">
        <f>IF(ISBLANK('6Bahnen_1-6'!P9),"",'6Bahnen_1-6'!P9)</f>
        <v/>
      </c>
      <c r="X17" s="446" t="str">
        <f>IF(ISBLANK('6Bahnen_1-6'!M9),"",IF(W17=0,0,IF(W17&gt;H17,1,IF(W17&lt;H17,0,IF(W17=H17,0.5,"?")))))</f>
        <v/>
      </c>
      <c r="Y17" s="447"/>
      <c r="Z17" s="443"/>
      <c r="AA17" s="444"/>
    </row>
    <row r="18" spans="1:27" ht="12.95" customHeight="1" x14ac:dyDescent="0.15">
      <c r="A18" s="148">
        <f>'6Bahnen_1-6'!B13</f>
        <v>0</v>
      </c>
      <c r="B18" s="149"/>
      <c r="C18" s="149"/>
      <c r="D18" s="149"/>
      <c r="E18" s="12" t="str">
        <f>IF(ISBLANK('6Bahnen_1-6'!E10),"",'6Bahnen_1-6'!E10)</f>
        <v/>
      </c>
      <c r="F18" s="13" t="str">
        <f>IF(ISBLANK('6Bahnen_1-6'!F10),"",'6Bahnen_1-6'!F10)</f>
        <v/>
      </c>
      <c r="G18" s="13" t="str">
        <f>IF(ISBLANK('6Bahnen_1-6'!G10),"",'6Bahnen_1-6'!G10)</f>
        <v/>
      </c>
      <c r="H18" s="13" t="str">
        <f>IF(ISBLANK('6Bahnen_1-6'!H10),"",'6Bahnen_1-6'!H10)</f>
        <v/>
      </c>
      <c r="I18" s="448" t="str">
        <f>IF(ISBLANK('6Bahnen_1-6'!E10),"",IF(H18=0,0,IF(H18&gt;W18,1,IF(H18&lt;W18,0,IF(H18=W18,0.5,"?")))))</f>
        <v/>
      </c>
      <c r="J18" s="449"/>
      <c r="K18" s="443"/>
      <c r="L18" s="444"/>
      <c r="M18" s="35"/>
      <c r="N18" s="35"/>
      <c r="O18" s="35"/>
      <c r="P18" s="148">
        <f>'6Bahnen_1-6'!J13</f>
        <v>0</v>
      </c>
      <c r="Q18" s="149"/>
      <c r="R18" s="149"/>
      <c r="S18" s="167"/>
      <c r="T18" s="12" t="str">
        <f>IF(ISBLANK('6Bahnen_1-6'!M10),"",'6Bahnen_1-6'!M10)</f>
        <v/>
      </c>
      <c r="U18" s="13" t="str">
        <f>IF(ISBLANK('6Bahnen_1-6'!N10),"",'6Bahnen_1-6'!N10)</f>
        <v/>
      </c>
      <c r="V18" s="13" t="str">
        <f>IF(ISBLANK('6Bahnen_1-6'!O10),"",'6Bahnen_1-6'!O10)</f>
        <v/>
      </c>
      <c r="W18" s="13" t="str">
        <f>IF(ISBLANK('6Bahnen_1-6'!P10),"",'6Bahnen_1-6'!P10)</f>
        <v/>
      </c>
      <c r="X18" s="448" t="str">
        <f>IF(ISBLANK('6Bahnen_1-6'!M10),"",IF(W18=0,0,IF(W18&gt;H18,1,IF(W18&lt;H18,0,IF(W18=H18,0.5,"?")))))</f>
        <v/>
      </c>
      <c r="Y18" s="449"/>
      <c r="Z18" s="443"/>
      <c r="AA18" s="444"/>
    </row>
    <row r="19" spans="1:27" ht="12.95" customHeight="1" x14ac:dyDescent="0.15">
      <c r="A19" s="150">
        <f>'6Bahnen_1-6'!B14</f>
        <v>0</v>
      </c>
      <c r="B19" s="151"/>
      <c r="C19" s="153" t="str">
        <f>IF(ISBLANK('6Bahnen_1-6'!C14),"",'6Bahnen_1-6'!C14)</f>
        <v/>
      </c>
      <c r="D19" s="154"/>
      <c r="E19" s="14" t="str">
        <f>IF(ISBLANK('6Bahnen_1-6'!E7),"",SUM(E15:E18))</f>
        <v/>
      </c>
      <c r="F19" s="15" t="str">
        <f>IF(ISBLANK('6Bahnen_1-6'!E7),"",SUM(F15:F18))</f>
        <v/>
      </c>
      <c r="G19" s="15" t="str">
        <f>IF(ISBLANK('6Bahnen_1-6'!E7),"",SUM(G15:G18))</f>
        <v/>
      </c>
      <c r="H19" s="15" t="str">
        <f>IF(ISBLANK('6Bahnen_1-6'!E7),"",SUM(H15:H18))</f>
        <v/>
      </c>
      <c r="I19" s="304" t="str">
        <f>IF(ISBLANK('6Bahnen_1-6'!E7),"",SUM(I15:I18))</f>
        <v/>
      </c>
      <c r="J19" s="305"/>
      <c r="K19" s="445"/>
      <c r="L19" s="305"/>
      <c r="M19" s="35"/>
      <c r="N19" s="35"/>
      <c r="O19" s="35"/>
      <c r="P19" s="150">
        <f>'6Bahnen_1-6'!J14</f>
        <v>0</v>
      </c>
      <c r="Q19" s="151"/>
      <c r="R19" s="152" t="str">
        <f>IF(ISBLANK('6Bahnen_1-6'!K14),"",'6Bahnen_1-6'!K14)</f>
        <v/>
      </c>
      <c r="S19" s="154"/>
      <c r="T19" s="14" t="str">
        <f>IF(ISBLANK('6Bahnen_1-6'!M7),"",SUM(T15:T18))</f>
        <v/>
      </c>
      <c r="U19" s="15" t="str">
        <f>IF(ISBLANK('6Bahnen_1-6'!N7),"",SUM(U15:U18))</f>
        <v/>
      </c>
      <c r="V19" s="15" t="str">
        <f>IF(ISBLANK('6Bahnen_1-6'!O7),"",SUM(V15:V18))</f>
        <v/>
      </c>
      <c r="W19" s="15" t="str">
        <f>IF(ISBLANK('6Bahnen_1-6'!M7),"",SUM(W15:W18))</f>
        <v/>
      </c>
      <c r="X19" s="304" t="str">
        <f>IF(ISBLANK('6Bahnen_1-6'!M7),"",SUM(X15:X18))</f>
        <v/>
      </c>
      <c r="Y19" s="305"/>
      <c r="Z19" s="445"/>
      <c r="AA19" s="305"/>
    </row>
    <row r="20" spans="1:27" ht="12.95" customHeight="1" x14ac:dyDescent="0.15">
      <c r="A20" s="35"/>
      <c r="B20" s="35"/>
      <c r="C20" s="35"/>
      <c r="D20" s="35"/>
      <c r="E20" s="35"/>
      <c r="F20" s="35"/>
      <c r="G20" s="35"/>
      <c r="H20" s="35"/>
      <c r="I20" s="45"/>
      <c r="J20" s="35"/>
      <c r="K20" s="35"/>
      <c r="L20" s="35"/>
      <c r="M20" s="35"/>
      <c r="N20" s="35"/>
      <c r="O20" s="35"/>
      <c r="P20" s="35"/>
      <c r="Q20" s="35"/>
      <c r="R20" s="35"/>
      <c r="S20" s="35"/>
      <c r="T20" s="35"/>
      <c r="U20" s="35"/>
      <c r="V20" s="35"/>
      <c r="W20" s="35"/>
      <c r="X20" s="35"/>
      <c r="Y20" s="35"/>
      <c r="Z20" s="35"/>
      <c r="AA20" s="35"/>
    </row>
    <row r="21" spans="1:27" ht="21.95" customHeight="1" x14ac:dyDescent="0.15">
      <c r="A21" s="142">
        <f>'6Bahnen_1-6'!B18</f>
        <v>0</v>
      </c>
      <c r="B21" s="143"/>
      <c r="C21" s="143"/>
      <c r="D21" s="143"/>
      <c r="E21" s="111" t="s">
        <v>38</v>
      </c>
      <c r="F21" s="44" t="s">
        <v>37</v>
      </c>
      <c r="G21" s="44" t="s">
        <v>36</v>
      </c>
      <c r="H21" s="44" t="s">
        <v>39</v>
      </c>
      <c r="I21" s="289" t="s">
        <v>40</v>
      </c>
      <c r="J21" s="290"/>
      <c r="K21" s="306" t="s">
        <v>41</v>
      </c>
      <c r="L21" s="290"/>
      <c r="M21" s="35" t="s">
        <v>64</v>
      </c>
      <c r="N21" s="35"/>
      <c r="O21" s="35"/>
      <c r="P21" s="142">
        <f>'6Bahnen_1-6'!J18</f>
        <v>0</v>
      </c>
      <c r="Q21" s="143"/>
      <c r="R21" s="143"/>
      <c r="S21" s="143"/>
      <c r="T21" s="111" t="s">
        <v>36</v>
      </c>
      <c r="U21" s="44" t="s">
        <v>37</v>
      </c>
      <c r="V21" s="44" t="s">
        <v>38</v>
      </c>
      <c r="W21" s="44" t="s">
        <v>39</v>
      </c>
      <c r="X21" s="289" t="s">
        <v>40</v>
      </c>
      <c r="Y21" s="290"/>
      <c r="Z21" s="291" t="s">
        <v>41</v>
      </c>
      <c r="AA21" s="290"/>
    </row>
    <row r="22" spans="1:27" ht="12.95" customHeight="1" x14ac:dyDescent="0.15">
      <c r="A22" s="144">
        <f>'6Bahnen_1-6'!B19</f>
        <v>0</v>
      </c>
      <c r="B22" s="145"/>
      <c r="C22" s="146" t="str">
        <f>IF(ISBLANK('6Bahnen_1-6'!C19),"",'6Bahnen_1-6'!C19)</f>
        <v/>
      </c>
      <c r="D22" s="147"/>
      <c r="E22" s="155" t="str">
        <f>IF(ISBLANK('6Bahnen_1-6'!E18),"",'6Bahnen_1-6'!E18)</f>
        <v/>
      </c>
      <c r="F22" s="156" t="str">
        <f>IF(ISBLANK('6Bahnen_1-6'!F18),"",'6Bahnen_1-6'!F18)</f>
        <v/>
      </c>
      <c r="G22" s="156" t="str">
        <f>IF(ISBLANK('6Bahnen_1-6'!G18),"",'6Bahnen_1-6'!G18)</f>
        <v/>
      </c>
      <c r="H22" s="156" t="str">
        <f>IF(ISBLANK('6Bahnen_1-6'!H18),"",'6Bahnen_1-6'!H18)</f>
        <v/>
      </c>
      <c r="I22" s="450" t="str">
        <f>IF(ISBLANK('6Bahnen_1-6'!E18),"",IF(H22=0,0,IF(H22&gt;W22,1,IF(H22&lt;W22,0,IF(H22=W22,0.5,"?")))))</f>
        <v/>
      </c>
      <c r="J22" s="451"/>
      <c r="K22" s="452" t="str">
        <f>IF(ISBLANK('6Bahnen_1-6'!E18),"",IF(I26=0,0,IF(I26&gt;X26,1,IF(I26&lt;X26,0,IF(AND(I26=X26,H26&gt;W26),1,IF(AND(I26=X26,H26&lt;W26),0,IF(AND(I26=X26,H26=W26),0.5," ")))))))</f>
        <v/>
      </c>
      <c r="L22" s="442"/>
      <c r="M22" s="35"/>
      <c r="N22" s="35"/>
      <c r="O22" s="35"/>
      <c r="P22" s="144">
        <f>'6Bahnen_1-6'!J19</f>
        <v>0</v>
      </c>
      <c r="Q22" s="145"/>
      <c r="R22" s="146" t="str">
        <f>IF(ISBLANK('6Bahnen_1-6'!K19),"",'6Bahnen_1-6'!K19)</f>
        <v/>
      </c>
      <c r="S22" s="147"/>
      <c r="T22" s="155" t="str">
        <f>IF(ISBLANK('6Bahnen_1-6'!M18),"",'6Bahnen_1-6'!M18)</f>
        <v/>
      </c>
      <c r="U22" s="156" t="str">
        <f>IF(ISBLANK('6Bahnen_1-6'!N18),"",'6Bahnen_1-6'!N18)</f>
        <v/>
      </c>
      <c r="V22" s="156" t="str">
        <f>IF(ISBLANK('6Bahnen_1-6'!O18),"",'6Bahnen_1-6'!O18)</f>
        <v/>
      </c>
      <c r="W22" s="156" t="str">
        <f>IF(ISBLANK('6Bahnen_1-6'!P18),"",'6Bahnen_1-6'!P18)</f>
        <v/>
      </c>
      <c r="X22" s="439" t="str">
        <f>IF(ISBLANK('6Bahnen_1-6'!M18),"",IF(W22=0,0,IF(W22&gt;H22,1,IF(W22&lt;H22,0,IF(W22=H22,0.5,"?")))))</f>
        <v/>
      </c>
      <c r="Y22" s="440"/>
      <c r="Z22" s="441" t="str">
        <f>IF(ISBLANK('6Bahnen_1-6'!M18),"",IF(X26=0,0,IF(X26&gt;I26,1,IF(X26&lt;I26,0,IF(AND(X26=I26,W26&gt;H26),1,IF(AND(X26=I26,W26&lt;H26),0,IF(AND(X26=I26,H26=W26),0.5," ")))))))</f>
        <v/>
      </c>
      <c r="AA22" s="442"/>
    </row>
    <row r="23" spans="1:27" ht="12.95" customHeight="1" x14ac:dyDescent="0.15">
      <c r="A23" s="148">
        <f>'6Bahnen_1-6'!B21</f>
        <v>0</v>
      </c>
      <c r="B23" s="149"/>
      <c r="C23" s="149"/>
      <c r="D23" s="149"/>
      <c r="E23" s="157" t="str">
        <f>IF(ISBLANK('6Bahnen_1-6'!E19),"",'6Bahnen_1-6'!E19)</f>
        <v/>
      </c>
      <c r="F23" s="158" t="str">
        <f>IF(ISBLANK('6Bahnen_1-6'!F19),"",'6Bahnen_1-6'!F19)</f>
        <v/>
      </c>
      <c r="G23" s="158" t="str">
        <f>IF(ISBLANK('6Bahnen_1-6'!G19),"",'6Bahnen_1-6'!G19)</f>
        <v/>
      </c>
      <c r="H23" s="158" t="str">
        <f>IF(ISBLANK('6Bahnen_1-6'!H19),"",'6Bahnen_1-6'!H19)</f>
        <v/>
      </c>
      <c r="I23" s="446" t="str">
        <f>IF(ISBLANK('6Bahnen_1-6'!E19),"",IF(H23=0,0,IF(H23&gt;W23,1,IF(H23&lt;W23,0,IF(H23=W23,0.5,"?")))))</f>
        <v/>
      </c>
      <c r="J23" s="447"/>
      <c r="K23" s="453"/>
      <c r="L23" s="444"/>
      <c r="M23" s="35"/>
      <c r="N23" s="35"/>
      <c r="O23" s="35"/>
      <c r="P23" s="148">
        <f>'6Bahnen_1-6'!J21</f>
        <v>0</v>
      </c>
      <c r="Q23" s="149"/>
      <c r="R23" s="149"/>
      <c r="S23" s="149"/>
      <c r="T23" s="157" t="str">
        <f>IF(ISBLANK('6Bahnen_1-6'!M19),"",'6Bahnen_1-6'!M19)</f>
        <v/>
      </c>
      <c r="U23" s="158" t="str">
        <f>IF(ISBLANK('6Bahnen_1-6'!N19),"",'6Bahnen_1-6'!N19)</f>
        <v/>
      </c>
      <c r="V23" s="158" t="str">
        <f>IF(ISBLANK('6Bahnen_1-6'!O19),"",'6Bahnen_1-6'!O19)</f>
        <v/>
      </c>
      <c r="W23" s="158" t="str">
        <f>IF(ISBLANK('6Bahnen_1-6'!P19),"",'6Bahnen_1-6'!P19)</f>
        <v/>
      </c>
      <c r="X23" s="446" t="str">
        <f>IF(ISBLANK('6Bahnen_1-6'!M19),"",IF(W23=0,0,IF(W23&gt;H23,1,IF(W23&lt;H23,0,IF(W23=H23,0.5,"?")))))</f>
        <v/>
      </c>
      <c r="Y23" s="447"/>
      <c r="Z23" s="443"/>
      <c r="AA23" s="444"/>
    </row>
    <row r="24" spans="1:27" ht="12.95" customHeight="1" x14ac:dyDescent="0.15">
      <c r="A24" s="144">
        <f>'6Bahnen_1-6'!B22</f>
        <v>0</v>
      </c>
      <c r="B24" s="145"/>
      <c r="C24" s="146" t="str">
        <f>IF(ISBLANK('6Bahnen_1-6'!C22),"",'6Bahnen_1-6'!C22)</f>
        <v/>
      </c>
      <c r="D24" s="147"/>
      <c r="E24" s="157" t="str">
        <f>IF(ISBLANK('6Bahnen_1-6'!E20),"",'6Bahnen_1-6'!E20)</f>
        <v/>
      </c>
      <c r="F24" s="158" t="str">
        <f>IF(ISBLANK('6Bahnen_1-6'!F20),"",'6Bahnen_1-6'!F20)</f>
        <v/>
      </c>
      <c r="G24" s="158" t="str">
        <f>IF(ISBLANK('6Bahnen_1-6'!G20),"",'6Bahnen_1-6'!G20)</f>
        <v/>
      </c>
      <c r="H24" s="158" t="str">
        <f>IF(ISBLANK('6Bahnen_1-6'!H20),"",'6Bahnen_1-6'!H20)</f>
        <v/>
      </c>
      <c r="I24" s="446" t="str">
        <f>IF(ISBLANK('6Bahnen_1-6'!E20),"",IF(H24=0,0,IF(H24&gt;W24,1,IF(H24&lt;W24,0,IF(H24=W24,0.5,"?")))))</f>
        <v/>
      </c>
      <c r="J24" s="447"/>
      <c r="K24" s="453"/>
      <c r="L24" s="444"/>
      <c r="M24" s="35"/>
      <c r="N24" s="35"/>
      <c r="O24" s="35"/>
      <c r="P24" s="144">
        <f>'6Bahnen_1-6'!J22</f>
        <v>0</v>
      </c>
      <c r="Q24" s="145"/>
      <c r="R24" s="146" t="str">
        <f>IF(ISBLANK('6Bahnen_1-6'!K22),"",'6Bahnen_1-6'!K22)</f>
        <v/>
      </c>
      <c r="S24" s="147"/>
      <c r="T24" s="157" t="str">
        <f>IF(ISBLANK('6Bahnen_1-6'!M20),"",'6Bahnen_1-6'!M20)</f>
        <v/>
      </c>
      <c r="U24" s="158" t="str">
        <f>IF(ISBLANK('6Bahnen_1-6'!N20),"",'6Bahnen_1-6'!N20)</f>
        <v/>
      </c>
      <c r="V24" s="158" t="str">
        <f>IF(ISBLANK('6Bahnen_1-6'!O20),"",'6Bahnen_1-6'!O20)</f>
        <v/>
      </c>
      <c r="W24" s="158" t="str">
        <f>IF(ISBLANK('6Bahnen_1-6'!P20),"",'6Bahnen_1-6'!P20)</f>
        <v/>
      </c>
      <c r="X24" s="446" t="str">
        <f>IF(ISBLANK('6Bahnen_1-6'!M20),"",IF(W24=0,0,IF(W24&gt;H24,1,IF(W24&lt;H24,0,IF(W24=H24,0.5,"?")))))</f>
        <v/>
      </c>
      <c r="Y24" s="447"/>
      <c r="Z24" s="443"/>
      <c r="AA24" s="444"/>
    </row>
    <row r="25" spans="1:27" ht="12.95" customHeight="1" x14ac:dyDescent="0.15">
      <c r="A25" s="148">
        <f>'6Bahnen_1-6'!B24</f>
        <v>0</v>
      </c>
      <c r="B25" s="149"/>
      <c r="C25" s="149"/>
      <c r="D25" s="149"/>
      <c r="E25" s="12" t="str">
        <f>IF(ISBLANK('6Bahnen_1-6'!E21),"",'6Bahnen_1-6'!E21)</f>
        <v/>
      </c>
      <c r="F25" s="13" t="str">
        <f>IF(ISBLANK('6Bahnen_1-6'!F21),"",'6Bahnen_1-6'!F21)</f>
        <v/>
      </c>
      <c r="G25" s="13" t="str">
        <f>IF(ISBLANK('6Bahnen_1-6'!G21),"",'6Bahnen_1-6'!G21)</f>
        <v/>
      </c>
      <c r="H25" s="13" t="str">
        <f>IF(ISBLANK('6Bahnen_1-6'!H21),"",'6Bahnen_1-6'!H21)</f>
        <v/>
      </c>
      <c r="I25" s="448" t="str">
        <f>IF(ISBLANK('6Bahnen_1-6'!E21),"",IF(H25=0,0,IF(H25&gt;W25,1,IF(H25&lt;W25,0,IF(H25=W25,0.5,"?")))))</f>
        <v/>
      </c>
      <c r="J25" s="449"/>
      <c r="K25" s="453"/>
      <c r="L25" s="444"/>
      <c r="M25" s="35"/>
      <c r="N25" s="35"/>
      <c r="O25" s="35"/>
      <c r="P25" s="148">
        <f>'6Bahnen_1-6'!J24</f>
        <v>0</v>
      </c>
      <c r="Q25" s="149"/>
      <c r="R25" s="149"/>
      <c r="S25" s="149"/>
      <c r="T25" s="12" t="str">
        <f>IF(ISBLANK('6Bahnen_1-6'!M21),"",'6Bahnen_1-6'!M21)</f>
        <v/>
      </c>
      <c r="U25" s="13" t="str">
        <f>IF(ISBLANK('6Bahnen_1-6'!N21),"",'6Bahnen_1-6'!N21)</f>
        <v/>
      </c>
      <c r="V25" s="13" t="str">
        <f>IF(ISBLANK('6Bahnen_1-6'!O21),"",'6Bahnen_1-6'!O21)</f>
        <v/>
      </c>
      <c r="W25" s="13" t="str">
        <f>IF(ISBLANK('6Bahnen_1-6'!P21),"",'6Bahnen_1-6'!P21)</f>
        <v/>
      </c>
      <c r="X25" s="448" t="str">
        <f>IF(ISBLANK('6Bahnen_1-6'!M21),"",IF(W25=0,0,IF(W25&gt;H25,1,IF(W25&lt;H25,0,IF(W25=H25,0.5,"?")))))</f>
        <v/>
      </c>
      <c r="Y25" s="449"/>
      <c r="Z25" s="443"/>
      <c r="AA25" s="444"/>
    </row>
    <row r="26" spans="1:27" ht="12.95" customHeight="1" x14ac:dyDescent="0.15">
      <c r="A26" s="150">
        <f>'6Bahnen_1-6'!B25</f>
        <v>0</v>
      </c>
      <c r="B26" s="151"/>
      <c r="C26" s="153" t="str">
        <f>IF(ISBLANK('6Bahnen_1-6'!C25),"",'6Bahnen_1-6'!C25)</f>
        <v/>
      </c>
      <c r="D26" s="154"/>
      <c r="E26" s="14" t="str">
        <f>IF(ISBLANK('6Bahnen_1-6'!E18),"",SUM(E22:E25))</f>
        <v/>
      </c>
      <c r="F26" s="15" t="str">
        <f>IF(ISBLANK('6Bahnen_1-6'!F18),"",SUM(F22:F25))</f>
        <v/>
      </c>
      <c r="G26" s="15" t="str">
        <f>IF(ISBLANK('6Bahnen_1-6'!G18),"",SUM(G22:G25))</f>
        <v/>
      </c>
      <c r="H26" s="15" t="str">
        <f>IF(ISBLANK('6Bahnen_1-6'!E18),"",SUM(H22:H25))</f>
        <v/>
      </c>
      <c r="I26" s="312" t="str">
        <f>IF(ISBLANK('6Bahnen_1-6'!E18),"",SUM(I22:I25))</f>
        <v/>
      </c>
      <c r="J26" s="313"/>
      <c r="K26" s="454"/>
      <c r="L26" s="305"/>
      <c r="M26" s="35"/>
      <c r="N26" s="35"/>
      <c r="O26" s="35"/>
      <c r="P26" s="150">
        <f>'6Bahnen_1-6'!J25</f>
        <v>0</v>
      </c>
      <c r="Q26" s="151"/>
      <c r="R26" s="152" t="str">
        <f>IF(ISBLANK('6Bahnen_1-6'!K25),"",'6Bahnen_1-6'!K25)</f>
        <v/>
      </c>
      <c r="S26" s="152"/>
      <c r="T26" s="14" t="str">
        <f>IF(ISBLANK('6Bahnen_1-6'!M18),"",SUM(T22:T25))</f>
        <v/>
      </c>
      <c r="U26" s="15" t="str">
        <f>IF(ISBLANK('6Bahnen_1-6'!N18),"",SUM(U22:U25))</f>
        <v/>
      </c>
      <c r="V26" s="15" t="str">
        <f>IF(ISBLANK('6Bahnen_1-6'!O18),"",SUM(V22:V25))</f>
        <v/>
      </c>
      <c r="W26" s="15" t="str">
        <f>IF(ISBLANK('6Bahnen_1-6'!M18),"",SUM(W22:W25))</f>
        <v/>
      </c>
      <c r="X26" s="304" t="str">
        <f>IF(ISBLANK('6Bahnen_1-6'!M18),"",SUM(X22:X25))</f>
        <v/>
      </c>
      <c r="Y26" s="305"/>
      <c r="Z26" s="445"/>
      <c r="AA26" s="305"/>
    </row>
    <row r="27" spans="1:27" ht="12.95" customHeight="1" x14ac:dyDescent="0.15">
      <c r="A27" s="46"/>
      <c r="B27" s="46"/>
      <c r="C27" s="46"/>
      <c r="D27" s="46"/>
      <c r="E27" s="46"/>
      <c r="F27" s="46"/>
      <c r="G27" s="46"/>
      <c r="H27" s="46"/>
      <c r="I27" s="47"/>
      <c r="J27" s="46"/>
      <c r="K27" s="46"/>
      <c r="L27" s="46"/>
      <c r="M27" s="35"/>
      <c r="N27" s="35"/>
      <c r="O27" s="35"/>
      <c r="P27" s="46"/>
      <c r="Q27" s="46"/>
      <c r="R27" s="46"/>
      <c r="S27" s="46"/>
      <c r="T27" s="46"/>
      <c r="U27" s="46"/>
      <c r="V27" s="46"/>
      <c r="W27" s="46"/>
      <c r="X27" s="46"/>
      <c r="Y27" s="46"/>
      <c r="Z27" s="46"/>
      <c r="AA27" s="46"/>
    </row>
    <row r="28" spans="1:27" ht="21.95" customHeight="1" x14ac:dyDescent="0.15">
      <c r="A28" s="142">
        <f>'6Bahnen_1-6'!B29</f>
        <v>0</v>
      </c>
      <c r="B28" s="143"/>
      <c r="C28" s="143"/>
      <c r="D28" s="143"/>
      <c r="E28" s="111" t="s">
        <v>36</v>
      </c>
      <c r="F28" s="44" t="s">
        <v>37</v>
      </c>
      <c r="G28" s="44" t="s">
        <v>38</v>
      </c>
      <c r="H28" s="44" t="s">
        <v>39</v>
      </c>
      <c r="I28" s="289" t="s">
        <v>40</v>
      </c>
      <c r="J28" s="290"/>
      <c r="K28" s="291" t="s">
        <v>41</v>
      </c>
      <c r="L28" s="290"/>
      <c r="M28" s="35" t="s">
        <v>9</v>
      </c>
      <c r="N28" s="35"/>
      <c r="O28" s="35"/>
      <c r="P28" s="142">
        <f>'6Bahnen_1-6'!J29</f>
        <v>0</v>
      </c>
      <c r="Q28" s="143"/>
      <c r="R28" s="143"/>
      <c r="S28" s="143"/>
      <c r="T28" s="111" t="s">
        <v>36</v>
      </c>
      <c r="U28" s="44" t="s">
        <v>37</v>
      </c>
      <c r="V28" s="44" t="s">
        <v>38</v>
      </c>
      <c r="W28" s="44" t="s">
        <v>39</v>
      </c>
      <c r="X28" s="289" t="s">
        <v>40</v>
      </c>
      <c r="Y28" s="290"/>
      <c r="Z28" s="291" t="s">
        <v>41</v>
      </c>
      <c r="AA28" s="290"/>
    </row>
    <row r="29" spans="1:27" ht="12.95" customHeight="1" x14ac:dyDescent="0.15">
      <c r="A29" s="144">
        <f>'6Bahnen_1-6'!B30</f>
        <v>0</v>
      </c>
      <c r="B29" s="145"/>
      <c r="C29" s="146" t="str">
        <f>IF(ISBLANK('6Bahnen_1-6'!C30),"",'6Bahnen_1-6'!C30)</f>
        <v/>
      </c>
      <c r="D29" s="147"/>
      <c r="E29" s="155" t="str">
        <f>IF(ISBLANK('6Bahnen_1-6'!E29),"",'6Bahnen_1-6'!E29)</f>
        <v/>
      </c>
      <c r="F29" s="156" t="str">
        <f>IF(ISBLANK('6Bahnen_1-6'!F29),"",'6Bahnen_1-6'!F29)</f>
        <v/>
      </c>
      <c r="G29" s="156" t="str">
        <f>IF(ISBLANK('6Bahnen_1-6'!G29),"",'6Bahnen_1-6'!G29)</f>
        <v/>
      </c>
      <c r="H29" s="156" t="str">
        <f>IF(ISBLANK('6Bahnen_1-6'!H29),"",'6Bahnen_1-6'!H29)</f>
        <v/>
      </c>
      <c r="I29" s="450" t="str">
        <f>IF(ISBLANK('6Bahnen_1-6'!E29),"",IF(H29=0,0,IF(H29&gt;W29,1,IF(H29&lt;W29,0,IF(H29=W29,0.5,"?")))))</f>
        <v/>
      </c>
      <c r="J29" s="451"/>
      <c r="K29" s="441" t="str">
        <f>IF(ISBLANK('6Bahnen_1-6'!E29),"",IF(I33=0,0,IF(I33&gt;X33,1,IF(I33&lt;X33,0,IF(AND(I33=X33,H33&gt;W33),1,IF(AND(I33=X33,H33&lt;W33),0,IF(AND(I33=X33,H33=W33),0.5," ")))))))</f>
        <v/>
      </c>
      <c r="L29" s="442"/>
      <c r="M29" s="35"/>
      <c r="N29" s="35"/>
      <c r="O29" s="35"/>
      <c r="P29" s="144">
        <f>'6Bahnen_1-6'!J30</f>
        <v>0</v>
      </c>
      <c r="Q29" s="145"/>
      <c r="R29" s="146" t="str">
        <f>IF(ISBLANK('6Bahnen_1-6'!K30),"",'6Bahnen_1-6'!K30)</f>
        <v/>
      </c>
      <c r="S29" s="147"/>
      <c r="T29" s="155" t="str">
        <f>IF(ISBLANK('6Bahnen_1-6'!M29),"",'6Bahnen_1-6'!M29)</f>
        <v/>
      </c>
      <c r="U29" s="156" t="str">
        <f>IF(ISBLANK('6Bahnen_1-6'!N29),"",'6Bahnen_1-6'!N29)</f>
        <v/>
      </c>
      <c r="V29" s="156" t="str">
        <f>IF(ISBLANK('6Bahnen_1-6'!O29),"",'6Bahnen_1-6'!O29)</f>
        <v/>
      </c>
      <c r="W29" s="156" t="str">
        <f>IF(ISBLANK('6Bahnen_1-6'!P29),"",'6Bahnen_1-6'!P29)</f>
        <v/>
      </c>
      <c r="X29" s="439" t="str">
        <f>IF(ISBLANK('6Bahnen_1-6'!M29),"",IF(W29=0,0,IF(W29&gt;H29,1,IF(W29&lt;H29,0,IF(W29=H29,0.5,"?")))))</f>
        <v/>
      </c>
      <c r="Y29" s="440"/>
      <c r="Z29" s="441" t="str">
        <f>IF(ISBLANK('6Bahnen_1-6'!M29),"",IF(X33=0,0,IF(X33&gt;I33,1,IF(X33&lt;I33,0,IF(AND(X33=I33,W33&gt;H33),1,IF(AND(X33=I33,W33&lt;H33),0,IF(AND(X33=I33,H33=W33),0.5," ")))))))</f>
        <v/>
      </c>
      <c r="AA29" s="442"/>
    </row>
    <row r="30" spans="1:27" ht="12.95" customHeight="1" x14ac:dyDescent="0.15">
      <c r="A30" s="148">
        <f>'6Bahnen_1-6'!B32</f>
        <v>0</v>
      </c>
      <c r="B30" s="149"/>
      <c r="C30" s="149"/>
      <c r="D30" s="149"/>
      <c r="E30" s="157" t="str">
        <f>IF(ISBLANK('6Bahnen_1-6'!E30),"",'6Bahnen_1-6'!E30)</f>
        <v/>
      </c>
      <c r="F30" s="158" t="str">
        <f>IF(ISBLANK('6Bahnen_1-6'!F30),"",'6Bahnen_1-6'!F30)</f>
        <v/>
      </c>
      <c r="G30" s="158" t="str">
        <f>IF(ISBLANK('6Bahnen_1-6'!G30),"",'6Bahnen_1-6'!G30)</f>
        <v/>
      </c>
      <c r="H30" s="158" t="str">
        <f>IF(ISBLANK('6Bahnen_1-6'!H30),"",'6Bahnen_1-6'!H30)</f>
        <v/>
      </c>
      <c r="I30" s="446" t="str">
        <f>IF(ISBLANK('6Bahnen_1-6'!E30),"",IF(H30=0,0,IF(H30&gt;W30,1,IF(H30&lt;W30,0,IF(H30=W30,0.5,"?")))))</f>
        <v/>
      </c>
      <c r="J30" s="447"/>
      <c r="K30" s="443"/>
      <c r="L30" s="444"/>
      <c r="M30" s="35"/>
      <c r="N30" s="35"/>
      <c r="O30" s="35"/>
      <c r="P30" s="148">
        <f>'6Bahnen_1-6'!J32</f>
        <v>0</v>
      </c>
      <c r="Q30" s="149"/>
      <c r="R30" s="149"/>
      <c r="S30" s="149"/>
      <c r="T30" s="157" t="str">
        <f>IF(ISBLANK('6Bahnen_1-6'!M30),"",'6Bahnen_1-6'!M30)</f>
        <v/>
      </c>
      <c r="U30" s="158" t="str">
        <f>IF(ISBLANK('6Bahnen_1-6'!N30),"",'6Bahnen_1-6'!N30)</f>
        <v/>
      </c>
      <c r="V30" s="158" t="str">
        <f>IF(ISBLANK('6Bahnen_1-6'!O30),"",'6Bahnen_1-6'!O30)</f>
        <v/>
      </c>
      <c r="W30" s="158" t="str">
        <f>IF(ISBLANK('6Bahnen_1-6'!P30),"",'6Bahnen_1-6'!P30)</f>
        <v/>
      </c>
      <c r="X30" s="446" t="str">
        <f>IF(ISBLANK('6Bahnen_1-6'!M30),"",IF(W30=0,0,IF(W30&gt;H30,1,IF(W30&lt;H30,0,IF(W30=H30,0.5,"?")))))</f>
        <v/>
      </c>
      <c r="Y30" s="447"/>
      <c r="Z30" s="443"/>
      <c r="AA30" s="444"/>
    </row>
    <row r="31" spans="1:27" ht="12.95" customHeight="1" x14ac:dyDescent="0.15">
      <c r="A31" s="144">
        <f>'6Bahnen_1-6'!B33</f>
        <v>0</v>
      </c>
      <c r="B31" s="145"/>
      <c r="C31" s="146" t="str">
        <f>IF(ISBLANK('6Bahnen_1-6'!C33),"",'6Bahnen_1-6'!C33)</f>
        <v/>
      </c>
      <c r="D31" s="147"/>
      <c r="E31" s="157" t="str">
        <f>IF(ISBLANK('6Bahnen_1-6'!E31),"",'6Bahnen_1-6'!E31)</f>
        <v/>
      </c>
      <c r="F31" s="158" t="str">
        <f>IF(ISBLANK('6Bahnen_1-6'!F31),"",'6Bahnen_1-6'!F31)</f>
        <v/>
      </c>
      <c r="G31" s="158" t="str">
        <f>IF(ISBLANK('6Bahnen_1-6'!G31),"",'6Bahnen_1-6'!G31)</f>
        <v/>
      </c>
      <c r="H31" s="158" t="str">
        <f>IF(ISBLANK('6Bahnen_1-6'!H31),"",'6Bahnen_1-6'!H31)</f>
        <v/>
      </c>
      <c r="I31" s="446" t="str">
        <f>IF(ISBLANK('6Bahnen_1-6'!E31),"",IF(H31=0,0,IF(H31&gt;W31,1,IF(H31&lt;W31,0,IF(H31=W31,0.5,"?")))))</f>
        <v/>
      </c>
      <c r="J31" s="447"/>
      <c r="K31" s="443"/>
      <c r="L31" s="444"/>
      <c r="M31" s="35"/>
      <c r="N31" s="35"/>
      <c r="O31" s="35"/>
      <c r="P31" s="144">
        <f>'6Bahnen_1-6'!J33</f>
        <v>0</v>
      </c>
      <c r="Q31" s="145"/>
      <c r="R31" s="146" t="str">
        <f>IF(ISBLANK('6Bahnen_1-6'!K33),"",'6Bahnen_1-6'!K33)</f>
        <v/>
      </c>
      <c r="S31" s="147"/>
      <c r="T31" s="157" t="str">
        <f>IF(ISBLANK('6Bahnen_1-6'!M31),"",'6Bahnen_1-6'!M31)</f>
        <v/>
      </c>
      <c r="U31" s="158" t="str">
        <f>IF(ISBLANK('6Bahnen_1-6'!N31),"",'6Bahnen_1-6'!N31)</f>
        <v/>
      </c>
      <c r="V31" s="158" t="str">
        <f>IF(ISBLANK('6Bahnen_1-6'!O31),"",'6Bahnen_1-6'!O31)</f>
        <v/>
      </c>
      <c r="W31" s="158" t="str">
        <f>IF(ISBLANK('6Bahnen_1-6'!P31),"",'6Bahnen_1-6'!P31)</f>
        <v/>
      </c>
      <c r="X31" s="446" t="str">
        <f>IF(ISBLANK('6Bahnen_1-6'!M31),"",IF(W31=0,0,IF(W31&gt;H31,1,IF(W31&lt;H31,0,IF(W31=H31,0.5,"?")))))</f>
        <v/>
      </c>
      <c r="Y31" s="447"/>
      <c r="Z31" s="443"/>
      <c r="AA31" s="444"/>
    </row>
    <row r="32" spans="1:27" ht="12.95" customHeight="1" x14ac:dyDescent="0.15">
      <c r="A32" s="148">
        <f>'6Bahnen_1-6'!B35</f>
        <v>0</v>
      </c>
      <c r="B32" s="149"/>
      <c r="C32" s="149"/>
      <c r="D32" s="149"/>
      <c r="E32" s="12" t="str">
        <f>IF(ISBLANK('6Bahnen_1-6'!E32),"",'6Bahnen_1-6'!E32)</f>
        <v/>
      </c>
      <c r="F32" s="13" t="str">
        <f>IF(ISBLANK('6Bahnen_1-6'!F32),"",'6Bahnen_1-6'!F32)</f>
        <v/>
      </c>
      <c r="G32" s="13" t="str">
        <f>IF(ISBLANK('6Bahnen_1-6'!G32),"",'6Bahnen_1-6'!G32)</f>
        <v/>
      </c>
      <c r="H32" s="13" t="str">
        <f>IF(ISBLANK('6Bahnen_1-6'!H32),"",'6Bahnen_1-6'!H32)</f>
        <v/>
      </c>
      <c r="I32" s="448" t="str">
        <f>IF(ISBLANK('6Bahnen_1-6'!E32),"",IF(H32=0,0,IF(H32&gt;W32,1,IF(H32&lt;W32,0,IF(H32=W32,0.5,"?")))))</f>
        <v/>
      </c>
      <c r="J32" s="449"/>
      <c r="K32" s="443"/>
      <c r="L32" s="444"/>
      <c r="M32" s="35"/>
      <c r="N32" s="35"/>
      <c r="O32" s="35"/>
      <c r="P32" s="148">
        <f>'6Bahnen_1-6'!J35</f>
        <v>0</v>
      </c>
      <c r="Q32" s="149"/>
      <c r="R32" s="149"/>
      <c r="S32" s="149"/>
      <c r="T32" s="12" t="str">
        <f>IF(ISBLANK('6Bahnen_1-6'!M32),"",'6Bahnen_1-6'!M32)</f>
        <v/>
      </c>
      <c r="U32" s="13" t="str">
        <f>IF(ISBLANK('6Bahnen_1-6'!N32),"",'6Bahnen_1-6'!N32)</f>
        <v/>
      </c>
      <c r="V32" s="13" t="str">
        <f>IF(ISBLANK('6Bahnen_1-6'!O32),"",'6Bahnen_1-6'!O32)</f>
        <v/>
      </c>
      <c r="W32" s="13" t="str">
        <f>IF(ISBLANK('6Bahnen_1-6'!P32),"",'6Bahnen_1-6'!P32)</f>
        <v/>
      </c>
      <c r="X32" s="448" t="str">
        <f>IF(ISBLANK('6Bahnen_1-6'!M32),"",IF(W32=0,0,IF(W32&gt;H32,1,IF(W32&lt;H32,0,IF(W32=H32,0.5,"?")))))</f>
        <v/>
      </c>
      <c r="Y32" s="449"/>
      <c r="Z32" s="443"/>
      <c r="AA32" s="444"/>
    </row>
    <row r="33" spans="1:29" ht="12.95" customHeight="1" x14ac:dyDescent="0.15">
      <c r="A33" s="150">
        <f>'6Bahnen_1-6'!B36</f>
        <v>0</v>
      </c>
      <c r="B33" s="151"/>
      <c r="C33" s="153" t="str">
        <f>IF(ISBLANK('6Bahnen_1-6'!C36),"",'6Bahnen_1-6'!C36)</f>
        <v/>
      </c>
      <c r="D33" s="152"/>
      <c r="E33" s="14" t="str">
        <f>IF(ISBLANK('6Bahnen_1-6'!E29),"",SUM(E29:E32))</f>
        <v/>
      </c>
      <c r="F33" s="15" t="str">
        <f>IF(ISBLANK('6Bahnen_1-6'!F29),"",SUM(F29:F32))</f>
        <v/>
      </c>
      <c r="G33" s="15" t="str">
        <f>IF(ISBLANK('6Bahnen_1-6'!G29),"",SUM(G29:G32))</f>
        <v/>
      </c>
      <c r="H33" s="15" t="str">
        <f>IF(ISBLANK('6Bahnen_1-6'!E29),"",SUM(H29:H32))</f>
        <v/>
      </c>
      <c r="I33" s="312" t="str">
        <f>IF(ISBLANK('6Bahnen_1-6'!E29),"",SUM(I29:I32))</f>
        <v/>
      </c>
      <c r="J33" s="313"/>
      <c r="K33" s="445"/>
      <c r="L33" s="305"/>
      <c r="M33" s="35"/>
      <c r="N33" s="35"/>
      <c r="O33" s="35"/>
      <c r="P33" s="150">
        <f>'6Bahnen_1-6'!J36</f>
        <v>0</v>
      </c>
      <c r="Q33" s="151"/>
      <c r="R33" s="152" t="str">
        <f>IF(ISBLANK('6Bahnen_1-6'!K36),"",'6Bahnen_1-6'!K36)</f>
        <v/>
      </c>
      <c r="S33" s="152"/>
      <c r="T33" s="14" t="str">
        <f>IF(ISBLANK('6Bahnen_1-6'!M29),"",SUM(T29:T32))</f>
        <v/>
      </c>
      <c r="U33" s="15" t="str">
        <f>IF(ISBLANK('6Bahnen_1-6'!N29),"",SUM(U29:U32))</f>
        <v/>
      </c>
      <c r="V33" s="15" t="str">
        <f>IF(ISBLANK('6Bahnen_1-6'!O29),"",SUM(V29:V32))</f>
        <v/>
      </c>
      <c r="W33" s="15" t="str">
        <f>IF(ISBLANK('6Bahnen_1-6'!M29),"",SUM(W29:W32))</f>
        <v/>
      </c>
      <c r="X33" s="304" t="str">
        <f>IF(ISBLANK('6Bahnen_1-6'!M29),"",SUM(X29:X32))</f>
        <v/>
      </c>
      <c r="Y33" s="305"/>
      <c r="Z33" s="445"/>
      <c r="AA33" s="305"/>
    </row>
    <row r="34" spans="1:29" ht="12.95" customHeight="1" x14ac:dyDescent="0.15">
      <c r="A34" s="46"/>
      <c r="B34" s="46"/>
      <c r="C34" s="46"/>
      <c r="D34" s="46"/>
      <c r="E34" s="46"/>
      <c r="F34" s="46"/>
      <c r="G34" s="46"/>
      <c r="H34" s="46"/>
      <c r="I34" s="47"/>
      <c r="J34" s="46"/>
      <c r="K34" s="46"/>
      <c r="L34" s="46"/>
      <c r="M34" s="35"/>
      <c r="N34" s="35"/>
      <c r="O34" s="35"/>
      <c r="P34" s="46"/>
      <c r="Q34" s="46"/>
      <c r="R34" s="46"/>
      <c r="S34" s="46"/>
      <c r="T34" s="46"/>
      <c r="U34" s="46"/>
      <c r="V34" s="46"/>
      <c r="W34" s="46"/>
      <c r="X34" s="46"/>
      <c r="Y34" s="46"/>
      <c r="Z34" s="46"/>
      <c r="AA34" s="46"/>
    </row>
    <row r="35" spans="1:29" ht="21.95" customHeight="1" x14ac:dyDescent="0.15">
      <c r="A35" s="142">
        <f>'6Bahnen_1-6'!B40</f>
        <v>0</v>
      </c>
      <c r="B35" s="143"/>
      <c r="C35" s="143"/>
      <c r="D35" s="143"/>
      <c r="E35" s="111" t="s">
        <v>36</v>
      </c>
      <c r="F35" s="44" t="s">
        <v>37</v>
      </c>
      <c r="G35" s="44" t="s">
        <v>38</v>
      </c>
      <c r="H35" s="44" t="s">
        <v>39</v>
      </c>
      <c r="I35" s="289" t="s">
        <v>40</v>
      </c>
      <c r="J35" s="290"/>
      <c r="K35" s="291" t="s">
        <v>41</v>
      </c>
      <c r="L35" s="290"/>
      <c r="M35" s="35" t="s">
        <v>9</v>
      </c>
      <c r="N35" s="35"/>
      <c r="O35" s="35"/>
      <c r="P35" s="142">
        <f>'6Bahnen_1-6'!J40</f>
        <v>0</v>
      </c>
      <c r="Q35" s="143"/>
      <c r="R35" s="143"/>
      <c r="S35" s="143"/>
      <c r="T35" s="111" t="s">
        <v>36</v>
      </c>
      <c r="U35" s="44" t="s">
        <v>37</v>
      </c>
      <c r="V35" s="44" t="s">
        <v>38</v>
      </c>
      <c r="W35" s="44" t="s">
        <v>39</v>
      </c>
      <c r="X35" s="289" t="s">
        <v>40</v>
      </c>
      <c r="Y35" s="290"/>
      <c r="Z35" s="291" t="s">
        <v>41</v>
      </c>
      <c r="AA35" s="290"/>
    </row>
    <row r="36" spans="1:29" ht="12.95" customHeight="1" x14ac:dyDescent="0.15">
      <c r="A36" s="144">
        <f>'6Bahnen_1-6'!B41</f>
        <v>0</v>
      </c>
      <c r="B36" s="145"/>
      <c r="C36" s="146" t="str">
        <f>IF(ISBLANK('6Bahnen_1-6'!C41),"",'6Bahnen_1-6'!C41)</f>
        <v/>
      </c>
      <c r="D36" s="147"/>
      <c r="E36" s="155" t="str">
        <f>IF(ISBLANK('6Bahnen_1-6'!E40),"",'6Bahnen_1-6'!E40)</f>
        <v/>
      </c>
      <c r="F36" s="156" t="str">
        <f>IF(ISBLANK('6Bahnen_1-6'!F40),"",'6Bahnen_1-6'!F40)</f>
        <v/>
      </c>
      <c r="G36" s="156" t="str">
        <f>IF(ISBLANK('6Bahnen_1-6'!G40),"",'6Bahnen_1-6'!G40)</f>
        <v/>
      </c>
      <c r="H36" s="156" t="str">
        <f>IF(ISBLANK('6Bahnen_1-6'!H40),"",'6Bahnen_1-6'!H40)</f>
        <v/>
      </c>
      <c r="I36" s="450" t="str">
        <f>IF(ISBLANK('6Bahnen_1-6'!E40),"",IF(H36=0,0,IF(H36&gt;W36,1,IF(H36&lt;W36,0,IF(H36=W36,0.5,"?")))))</f>
        <v/>
      </c>
      <c r="J36" s="451"/>
      <c r="K36" s="441" t="str">
        <f>IF(ISBLANK('6Bahnen_1-6'!E40),"",IF(I40=0,0,IF(I40&gt;X40,1,IF(I40&lt;X40,0,IF(AND(I40=X40,H40&gt;W40),1,IF(AND(I40=X40,H40&lt;W40),0,IF(AND(I40=X40,H40=W40),0.5," ")))))))</f>
        <v/>
      </c>
      <c r="L36" s="442"/>
      <c r="M36" s="35"/>
      <c r="N36" s="35"/>
      <c r="O36" s="35"/>
      <c r="P36" s="144">
        <f>'6Bahnen_1-6'!J41</f>
        <v>0</v>
      </c>
      <c r="Q36" s="145"/>
      <c r="R36" s="146" t="str">
        <f>IF(ISBLANK('6Bahnen_1-6'!K41),"",'6Bahnen_1-6'!K41)</f>
        <v/>
      </c>
      <c r="S36" s="147"/>
      <c r="T36" s="155" t="str">
        <f>IF(ISBLANK('6Bahnen_1-6'!M40),"",'6Bahnen_1-6'!M40)</f>
        <v/>
      </c>
      <c r="U36" s="156" t="str">
        <f>IF(ISBLANK('6Bahnen_1-6'!N40),"",'6Bahnen_1-6'!N40)</f>
        <v/>
      </c>
      <c r="V36" s="156" t="str">
        <f>IF(ISBLANK('6Bahnen_1-6'!O40),"",'6Bahnen_1-6'!O40)</f>
        <v/>
      </c>
      <c r="W36" s="156" t="str">
        <f>IF(ISBLANK('6Bahnen_1-6'!P40),"",'6Bahnen_1-6'!P40)</f>
        <v/>
      </c>
      <c r="X36" s="439" t="str">
        <f>IF(ISBLANK('6Bahnen_1-6'!M40),"",IF(W36=0,0,IF(W36&gt;H36,1,IF(W36&lt;H36,0,IF(W36=H36,0.5,"?")))))</f>
        <v/>
      </c>
      <c r="Y36" s="440"/>
      <c r="Z36" s="441" t="str">
        <f>IF(ISBLANK('6Bahnen_1-6'!M40),"",IF(X40=0,0,IF(X40&gt;I40,1,IF(X40&lt;I40,0,IF(AND(X40=I40,W40&gt;H40),1,IF(AND(X40=I40,W40&lt;H40),0,IF(AND(X40=I40,H40=W40),0.5," ")))))))</f>
        <v/>
      </c>
      <c r="AA36" s="442"/>
    </row>
    <row r="37" spans="1:29" ht="12.95" customHeight="1" x14ac:dyDescent="0.15">
      <c r="A37" s="148">
        <f>'6Bahnen_1-6'!B43</f>
        <v>0</v>
      </c>
      <c r="B37" s="149"/>
      <c r="C37" s="149"/>
      <c r="D37" s="149"/>
      <c r="E37" s="157" t="str">
        <f>IF(ISBLANK('6Bahnen_1-6'!E41),"",'6Bahnen_1-6'!E41)</f>
        <v/>
      </c>
      <c r="F37" s="158" t="str">
        <f>IF(ISBLANK('6Bahnen_1-6'!F41),"",'6Bahnen_1-6'!F41)</f>
        <v/>
      </c>
      <c r="G37" s="158" t="str">
        <f>IF(ISBLANK('6Bahnen_1-6'!G41),"",'6Bahnen_1-6'!G41)</f>
        <v/>
      </c>
      <c r="H37" s="158" t="str">
        <f>IF(ISBLANK('6Bahnen_1-6'!H41),"",'6Bahnen_1-6'!H41)</f>
        <v/>
      </c>
      <c r="I37" s="446" t="str">
        <f>IF(ISBLANK('6Bahnen_1-6'!E41),"",IF(H37=0,0,IF(H37&gt;W37,1,IF(H37&lt;W37,0,IF(H37=W37,0.5,"?")))))</f>
        <v/>
      </c>
      <c r="J37" s="447"/>
      <c r="K37" s="443"/>
      <c r="L37" s="444"/>
      <c r="M37" s="35"/>
      <c r="N37" s="35"/>
      <c r="O37" s="35"/>
      <c r="P37" s="148">
        <f>'6Bahnen_1-6'!J43</f>
        <v>0</v>
      </c>
      <c r="Q37" s="149"/>
      <c r="R37" s="149"/>
      <c r="S37" s="149"/>
      <c r="T37" s="157" t="str">
        <f>IF(ISBLANK('6Bahnen_1-6'!M41),"",'6Bahnen_1-6'!M41)</f>
        <v/>
      </c>
      <c r="U37" s="158" t="str">
        <f>IF(ISBLANK('6Bahnen_1-6'!N41),"",'6Bahnen_1-6'!N41)</f>
        <v/>
      </c>
      <c r="V37" s="158" t="str">
        <f>IF(ISBLANK('6Bahnen_1-6'!O41),"",'6Bahnen_1-6'!O41)</f>
        <v/>
      </c>
      <c r="W37" s="158" t="str">
        <f>IF(ISBLANK('6Bahnen_1-6'!P41),"",'6Bahnen_1-6'!P41)</f>
        <v/>
      </c>
      <c r="X37" s="446" t="str">
        <f>IF(ISBLANK('6Bahnen_1-6'!M41),"",IF(W37=0,0,IF(W37&gt;H37,1,IF(W37&lt;H37,0,IF(W37=H37,0.5,"?")))))</f>
        <v/>
      </c>
      <c r="Y37" s="447"/>
      <c r="Z37" s="443"/>
      <c r="AA37" s="444"/>
    </row>
    <row r="38" spans="1:29" ht="12.95" customHeight="1" x14ac:dyDescent="0.15">
      <c r="A38" s="144">
        <f>'6Bahnen_1-6'!B44</f>
        <v>0</v>
      </c>
      <c r="B38" s="145"/>
      <c r="C38" s="146" t="str">
        <f>IF(ISBLANK('6Bahnen_1-6'!C44),"",'6Bahnen_1-6'!C44)</f>
        <v/>
      </c>
      <c r="D38" s="147"/>
      <c r="E38" s="157" t="str">
        <f>IF(ISBLANK('6Bahnen_1-6'!E42),"",'6Bahnen_1-6'!E42)</f>
        <v/>
      </c>
      <c r="F38" s="158" t="str">
        <f>IF(ISBLANK('6Bahnen_1-6'!F42),"",'6Bahnen_1-6'!F42)</f>
        <v/>
      </c>
      <c r="G38" s="158" t="str">
        <f>IF(ISBLANK('6Bahnen_1-6'!G42),"",'6Bahnen_1-6'!G42)</f>
        <v/>
      </c>
      <c r="H38" s="158" t="str">
        <f>IF(ISBLANK('6Bahnen_1-6'!H42),"",'6Bahnen_1-6'!H42)</f>
        <v/>
      </c>
      <c r="I38" s="446" t="str">
        <f>IF(ISBLANK('6Bahnen_1-6'!E42),"",IF(H38=0,0,IF(H38&gt;W38,1,IF(H38&lt;W38,0,IF(H38=W38,0.5,"?")))))</f>
        <v/>
      </c>
      <c r="J38" s="447"/>
      <c r="K38" s="443"/>
      <c r="L38" s="444"/>
      <c r="M38" s="35"/>
      <c r="N38" s="35"/>
      <c r="O38" s="35"/>
      <c r="P38" s="144">
        <f>'6Bahnen_1-6'!J44</f>
        <v>0</v>
      </c>
      <c r="Q38" s="145"/>
      <c r="R38" s="146" t="str">
        <f>IF(ISBLANK('6Bahnen_1-6'!K44),"",'6Bahnen_1-6'!K44)</f>
        <v/>
      </c>
      <c r="S38" s="147"/>
      <c r="T38" s="157" t="str">
        <f>IF(ISBLANK('6Bahnen_1-6'!M42),"",'6Bahnen_1-6'!M42)</f>
        <v/>
      </c>
      <c r="U38" s="158" t="str">
        <f>IF(ISBLANK('6Bahnen_1-6'!N42),"",'6Bahnen_1-6'!N42)</f>
        <v/>
      </c>
      <c r="V38" s="158" t="str">
        <f>IF(ISBLANK('6Bahnen_1-6'!O42),"",'6Bahnen_1-6'!O42)</f>
        <v/>
      </c>
      <c r="W38" s="158" t="str">
        <f>IF(ISBLANK('6Bahnen_1-6'!P42),"",'6Bahnen_1-6'!P42)</f>
        <v/>
      </c>
      <c r="X38" s="446" t="str">
        <f>IF(ISBLANK('6Bahnen_1-6'!M42),"",IF(W38=0,0,IF(W38&gt;H38,1,IF(W38&lt;H38,0,IF(W38=H38,0.5,"?")))))</f>
        <v/>
      </c>
      <c r="Y38" s="447"/>
      <c r="Z38" s="443"/>
      <c r="AA38" s="444"/>
    </row>
    <row r="39" spans="1:29" ht="12.95" customHeight="1" x14ac:dyDescent="0.15">
      <c r="A39" s="148">
        <f>'6Bahnen_1-6'!B46</f>
        <v>0</v>
      </c>
      <c r="B39" s="149"/>
      <c r="C39" s="149"/>
      <c r="D39" s="149"/>
      <c r="E39" s="12" t="str">
        <f>IF(ISBLANK('6Bahnen_1-6'!E43),"",'6Bahnen_1-6'!E43)</f>
        <v/>
      </c>
      <c r="F39" s="13" t="str">
        <f>IF(ISBLANK('6Bahnen_1-6'!F43),"",'6Bahnen_1-6'!F43)</f>
        <v/>
      </c>
      <c r="G39" s="13" t="str">
        <f>IF(ISBLANK('6Bahnen_1-6'!G43),"",'6Bahnen_1-6'!G43)</f>
        <v/>
      </c>
      <c r="H39" s="13" t="str">
        <f>IF(ISBLANK('6Bahnen_1-6'!H43),"",'6Bahnen_1-6'!H43)</f>
        <v/>
      </c>
      <c r="I39" s="448" t="str">
        <f>IF(ISBLANK('6Bahnen_1-6'!E43),"",IF(H39=0,0,IF(H39&gt;W39,1,IF(H39&lt;W39,0,IF(H39=W39,0.5,"?")))))</f>
        <v/>
      </c>
      <c r="J39" s="449"/>
      <c r="K39" s="443"/>
      <c r="L39" s="444"/>
      <c r="M39" s="35"/>
      <c r="N39" s="35"/>
      <c r="O39" s="35"/>
      <c r="P39" s="148">
        <f>'6Bahnen_1-6'!J46</f>
        <v>0</v>
      </c>
      <c r="Q39" s="149"/>
      <c r="R39" s="149"/>
      <c r="S39" s="149"/>
      <c r="T39" s="12" t="str">
        <f>IF(ISBLANK('6Bahnen_1-6'!M43),"",'6Bahnen_1-6'!M43)</f>
        <v/>
      </c>
      <c r="U39" s="13" t="str">
        <f>IF(ISBLANK('6Bahnen_1-6'!N43),"",'6Bahnen_1-6'!N43)</f>
        <v/>
      </c>
      <c r="V39" s="13" t="str">
        <f>IF(ISBLANK('6Bahnen_1-6'!O43),"",'6Bahnen_1-6'!O43)</f>
        <v/>
      </c>
      <c r="W39" s="13" t="str">
        <f>IF(ISBLANK('6Bahnen_1-6'!P43),"",'6Bahnen_1-6'!P43)</f>
        <v/>
      </c>
      <c r="X39" s="448" t="str">
        <f>IF(ISBLANK('6Bahnen_1-6'!M43),"",IF(W39=0,0,IF(W39&gt;H39,1,IF(W39&lt;H39,0,IF(W39=H39,0.5,"?")))))</f>
        <v/>
      </c>
      <c r="Y39" s="449"/>
      <c r="Z39" s="443"/>
      <c r="AA39" s="444"/>
    </row>
    <row r="40" spans="1:29" ht="12.95" customHeight="1" x14ac:dyDescent="0.15">
      <c r="A40" s="150">
        <f>'6Bahnen_1-6'!B47</f>
        <v>0</v>
      </c>
      <c r="B40" s="151"/>
      <c r="C40" s="153" t="str">
        <f>IF(ISBLANK('6Bahnen_1-6'!C47),"",'6Bahnen_1-6'!C47)</f>
        <v/>
      </c>
      <c r="D40" s="152"/>
      <c r="E40" s="14" t="str">
        <f>IF(ISBLANK('6Bahnen_1-6'!E40),"",SUM(E36:E39))</f>
        <v/>
      </c>
      <c r="F40" s="15" t="str">
        <f>IF(ISBLANK('6Bahnen_1-6'!F40),"",SUM(F36:F39))</f>
        <v/>
      </c>
      <c r="G40" s="15" t="str">
        <f>IF(ISBLANK('6Bahnen_1-6'!G40),"",SUM(G36:G39))</f>
        <v/>
      </c>
      <c r="H40" s="15" t="str">
        <f>IF(ISBLANK('6Bahnen_1-6'!E40),"",SUM(H36:H39))</f>
        <v/>
      </c>
      <c r="I40" s="312" t="str">
        <f>IF(ISBLANK('6Bahnen_1-6'!E40),"",SUM(I36:I39))</f>
        <v/>
      </c>
      <c r="J40" s="313"/>
      <c r="K40" s="445"/>
      <c r="L40" s="305"/>
      <c r="M40" s="35"/>
      <c r="N40" s="35"/>
      <c r="O40" s="35"/>
      <c r="P40" s="150">
        <f>'6Bahnen_1-6'!J47</f>
        <v>0</v>
      </c>
      <c r="Q40" s="151"/>
      <c r="R40" s="152" t="str">
        <f>IF(ISBLANK('6Bahnen_1-6'!K47),"",'6Bahnen_1-6'!K47)</f>
        <v/>
      </c>
      <c r="S40" s="152"/>
      <c r="T40" s="14" t="str">
        <f>IF(ISBLANK('6Bahnen_1-6'!M40),"",SUM(T36:T39))</f>
        <v/>
      </c>
      <c r="U40" s="15" t="str">
        <f>IF(ISBLANK('6Bahnen_1-6'!N40),"",SUM(U36:U39))</f>
        <v/>
      </c>
      <c r="V40" s="15" t="str">
        <f>IF(ISBLANK('6Bahnen_1-6'!O40),"",SUM(V36:V39))</f>
        <v/>
      </c>
      <c r="W40" s="15" t="str">
        <f>IF(ISBLANK('6Bahnen_1-6'!M40),"",SUM(W36:W39))</f>
        <v/>
      </c>
      <c r="X40" s="304" t="str">
        <f>IF(ISBLANK('6Bahnen_1-6'!M40),"",SUM(X36:X39))</f>
        <v/>
      </c>
      <c r="Y40" s="305"/>
      <c r="Z40" s="445"/>
      <c r="AA40" s="305"/>
    </row>
    <row r="41" spans="1:29" ht="12.95" customHeight="1" x14ac:dyDescent="0.15">
      <c r="A41" s="46"/>
      <c r="B41" s="46"/>
      <c r="C41" s="46"/>
      <c r="D41" s="46"/>
      <c r="E41" s="46"/>
      <c r="F41" s="46"/>
      <c r="G41" s="46"/>
      <c r="H41" s="46"/>
      <c r="I41" s="47"/>
      <c r="J41" s="46"/>
      <c r="K41" s="46"/>
      <c r="L41" s="46"/>
      <c r="M41" s="35"/>
      <c r="N41" s="35"/>
      <c r="O41" s="35"/>
      <c r="P41" s="46"/>
      <c r="Q41" s="46"/>
      <c r="R41" s="46"/>
      <c r="S41" s="46"/>
      <c r="T41" s="46"/>
      <c r="U41" s="46"/>
      <c r="V41" s="46"/>
      <c r="W41" s="46"/>
      <c r="X41" s="46"/>
      <c r="Y41" s="46"/>
      <c r="Z41" s="46"/>
      <c r="AA41" s="46"/>
    </row>
    <row r="42" spans="1:29" ht="21.95" customHeight="1" x14ac:dyDescent="0.15">
      <c r="A42" s="142">
        <f>'6Bahnen_1-6'!B53</f>
        <v>0</v>
      </c>
      <c r="B42" s="143"/>
      <c r="C42" s="143"/>
      <c r="D42" s="143"/>
      <c r="E42" s="111" t="s">
        <v>36</v>
      </c>
      <c r="F42" s="44" t="s">
        <v>37</v>
      </c>
      <c r="G42" s="44" t="s">
        <v>38</v>
      </c>
      <c r="H42" s="44" t="s">
        <v>39</v>
      </c>
      <c r="I42" s="289" t="s">
        <v>40</v>
      </c>
      <c r="J42" s="290"/>
      <c r="K42" s="291" t="s">
        <v>41</v>
      </c>
      <c r="L42" s="290"/>
      <c r="M42" s="35" t="s">
        <v>9</v>
      </c>
      <c r="N42" s="35"/>
      <c r="O42" s="35"/>
      <c r="P42" s="142">
        <f>'6Bahnen_1-6'!J53</f>
        <v>0</v>
      </c>
      <c r="Q42" s="143"/>
      <c r="R42" s="143"/>
      <c r="S42" s="143"/>
      <c r="T42" s="111" t="s">
        <v>36</v>
      </c>
      <c r="U42" s="44" t="s">
        <v>37</v>
      </c>
      <c r="V42" s="44" t="s">
        <v>38</v>
      </c>
      <c r="W42" s="44" t="s">
        <v>39</v>
      </c>
      <c r="X42" s="289" t="s">
        <v>40</v>
      </c>
      <c r="Y42" s="290"/>
      <c r="Z42" s="291" t="s">
        <v>41</v>
      </c>
      <c r="AA42" s="290"/>
    </row>
    <row r="43" spans="1:29" ht="12.95" customHeight="1" x14ac:dyDescent="0.15">
      <c r="A43" s="144">
        <f>'6Bahnen_1-6'!B54</f>
        <v>0</v>
      </c>
      <c r="B43" s="145"/>
      <c r="C43" s="146" t="str">
        <f>IF(ISBLANK('6Bahnen_1-6'!C54),"",'6Bahnen_1-6'!C54)</f>
        <v/>
      </c>
      <c r="D43" s="147"/>
      <c r="E43" s="155" t="str">
        <f>IF(ISBLANK('6Bahnen_1-6'!E53),"",'6Bahnen_1-6'!E53)</f>
        <v/>
      </c>
      <c r="F43" s="156" t="str">
        <f>IF(ISBLANK('6Bahnen_1-6'!F53),"",'6Bahnen_1-6'!F53)</f>
        <v/>
      </c>
      <c r="G43" s="156" t="str">
        <f>IF(ISBLANK('6Bahnen_1-6'!G53),"",'6Bahnen_1-6'!G53)</f>
        <v/>
      </c>
      <c r="H43" s="156" t="str">
        <f>IF(ISBLANK('6Bahnen_1-6'!H53),"",'6Bahnen_1-6'!H53)</f>
        <v/>
      </c>
      <c r="I43" s="450" t="str">
        <f>IF(ISBLANK('6Bahnen_1-6'!E53),"",IF(H43=0,0,IF(H43&gt;W43,1,IF(H43&lt;W43,0,IF(H43=W43,0.5,"?")))))</f>
        <v/>
      </c>
      <c r="J43" s="451"/>
      <c r="K43" s="441" t="str">
        <f>IF(ISBLANK('6Bahnen_1-6'!E53),"",IF(I47=0,0,IF(I47&gt;X47,1,IF(I47&lt;X47,0,IF(AND(I47=X47,H47&gt;W47),1,IF(AND(I47=X47,H47&lt;W47),0,IF(AND(I47=X47,H47=W47),0.5," ")))))))</f>
        <v/>
      </c>
      <c r="L43" s="442"/>
      <c r="M43" s="35"/>
      <c r="N43" s="35"/>
      <c r="O43" s="35"/>
      <c r="P43" s="144">
        <f>'6Bahnen_1-6'!J54</f>
        <v>0</v>
      </c>
      <c r="Q43" s="145"/>
      <c r="R43" s="146" t="str">
        <f>IF(ISBLANK('6Bahnen_1-6'!K54),"",'6Bahnen_1-6'!K54)</f>
        <v/>
      </c>
      <c r="S43" s="147"/>
      <c r="T43" s="155" t="str">
        <f>IF(ISBLANK('6Bahnen_1-6'!M53),"",'6Bahnen_1-6'!M53)</f>
        <v/>
      </c>
      <c r="U43" s="156" t="str">
        <f>IF(ISBLANK('6Bahnen_1-6'!N53),"",'6Bahnen_1-6'!N53)</f>
        <v/>
      </c>
      <c r="V43" s="156" t="str">
        <f>IF(ISBLANK('6Bahnen_1-6'!O53),"",'6Bahnen_1-6'!O53)</f>
        <v/>
      </c>
      <c r="W43" s="156" t="str">
        <f>IF(ISBLANK('6Bahnen_1-6'!P53),"",'6Bahnen_1-6'!P53)</f>
        <v/>
      </c>
      <c r="X43" s="439" t="str">
        <f>IF(ISBLANK('6Bahnen_1-6'!M53),"",IF(W43=0,0,IF(W43&gt;H43,1,IF(W43&lt;H43,0,IF(W43=H43,0.5,"?")))))</f>
        <v/>
      </c>
      <c r="Y43" s="440"/>
      <c r="Z43" s="441" t="str">
        <f>IF(ISBLANK('6Bahnen_1-6'!M53),"",IF(X47=0,0,IF(X47&gt;I47,1,IF(X47&lt;I47,0,IF(AND(X47=I47,W47&gt;H47),1,IF(AND(X47=I47,W47&lt;H47),0,IF(AND(X47=I47,H47=W47),0.5," ")))))))</f>
        <v/>
      </c>
      <c r="AA43" s="442"/>
    </row>
    <row r="44" spans="1:29" ht="12.95" customHeight="1" x14ac:dyDescent="0.15">
      <c r="A44" s="148">
        <f>'6Bahnen_1-6'!B56</f>
        <v>0</v>
      </c>
      <c r="B44" s="149"/>
      <c r="C44" s="149"/>
      <c r="D44" s="149"/>
      <c r="E44" s="157" t="str">
        <f>IF(ISBLANK('6Bahnen_1-6'!E54),"",'6Bahnen_1-6'!E54)</f>
        <v/>
      </c>
      <c r="F44" s="158" t="str">
        <f>IF(ISBLANK('6Bahnen_1-6'!F54),"",'6Bahnen_1-6'!F54)</f>
        <v/>
      </c>
      <c r="G44" s="158" t="str">
        <f>IF(ISBLANK('6Bahnen_1-6'!G54),"",'6Bahnen_1-6'!G54)</f>
        <v/>
      </c>
      <c r="H44" s="158" t="str">
        <f>IF(ISBLANK('6Bahnen_1-6'!H54),"",'6Bahnen_1-6'!H54)</f>
        <v/>
      </c>
      <c r="I44" s="446" t="str">
        <f>IF(ISBLANK('6Bahnen_1-6'!E54),"",IF(H44=0,0,IF(H44&gt;W44,1,IF(H44&lt;W44,0,IF(H44=W44,0.5,"?")))))</f>
        <v/>
      </c>
      <c r="J44" s="447"/>
      <c r="K44" s="443"/>
      <c r="L44" s="444"/>
      <c r="M44" s="35"/>
      <c r="N44" s="35"/>
      <c r="O44" s="35"/>
      <c r="P44" s="148">
        <f>'6Bahnen_1-6'!J56</f>
        <v>0</v>
      </c>
      <c r="Q44" s="149"/>
      <c r="R44" s="149"/>
      <c r="S44" s="149"/>
      <c r="T44" s="157" t="str">
        <f>IF(ISBLANK('6Bahnen_1-6'!M54),"",'6Bahnen_1-6'!M54)</f>
        <v/>
      </c>
      <c r="U44" s="158" t="str">
        <f>IF(ISBLANK('6Bahnen_1-6'!N54),"",'6Bahnen_1-6'!N54)</f>
        <v/>
      </c>
      <c r="V44" s="158" t="str">
        <f>IF(ISBLANK('6Bahnen_1-6'!O54),"",'6Bahnen_1-6'!O54)</f>
        <v/>
      </c>
      <c r="W44" s="158" t="str">
        <f>IF(ISBLANK('6Bahnen_1-6'!P54),"",'6Bahnen_1-6'!P54)</f>
        <v/>
      </c>
      <c r="X44" s="446" t="str">
        <f>IF(ISBLANK('6Bahnen_1-6'!M54),"",IF(W44=0,0,IF(W44&gt;H44,1,IF(W44&lt;H44,0,IF(W44=H44,0.5,"?")))))</f>
        <v/>
      </c>
      <c r="Y44" s="447"/>
      <c r="Z44" s="443"/>
      <c r="AA44" s="444"/>
    </row>
    <row r="45" spans="1:29" ht="12.95" customHeight="1" x14ac:dyDescent="0.15">
      <c r="A45" s="144">
        <f>'6Bahnen_1-6'!B57</f>
        <v>0</v>
      </c>
      <c r="B45" s="145"/>
      <c r="C45" s="146" t="str">
        <f>IF(ISBLANK('6Bahnen_1-6'!C57),"",'6Bahnen_1-6'!C57)</f>
        <v/>
      </c>
      <c r="D45" s="147"/>
      <c r="E45" s="157" t="str">
        <f>IF(ISBLANK('6Bahnen_1-6'!E55),"",'6Bahnen_1-6'!E55)</f>
        <v/>
      </c>
      <c r="F45" s="158" t="str">
        <f>IF(ISBLANK('6Bahnen_1-6'!F55),"",'6Bahnen_1-6'!F55)</f>
        <v/>
      </c>
      <c r="G45" s="158" t="str">
        <f>IF(ISBLANK('6Bahnen_1-6'!G55),"",'6Bahnen_1-6'!G55)</f>
        <v/>
      </c>
      <c r="H45" s="158" t="str">
        <f>IF(ISBLANK('6Bahnen_1-6'!H55),"",'6Bahnen_1-6'!H55)</f>
        <v/>
      </c>
      <c r="I45" s="446" t="str">
        <f>IF(ISBLANK('6Bahnen_1-6'!E55),"",IF(H45=0,0,IF(H45&gt;W45,1,IF(H45&lt;W45,0,IF(H45=W45,0.5,"?")))))</f>
        <v/>
      </c>
      <c r="J45" s="447"/>
      <c r="K45" s="443"/>
      <c r="L45" s="444"/>
      <c r="M45" s="35"/>
      <c r="N45" s="35"/>
      <c r="O45" s="35"/>
      <c r="P45" s="144">
        <f>'6Bahnen_1-6'!J57</f>
        <v>0</v>
      </c>
      <c r="Q45" s="145"/>
      <c r="R45" s="146" t="str">
        <f>IF(ISBLANK('6Bahnen_1-6'!K57),"",'6Bahnen_1-6'!K57)</f>
        <v/>
      </c>
      <c r="S45" s="147"/>
      <c r="T45" s="157" t="str">
        <f>IF(ISBLANK('6Bahnen_1-6'!M55),"",'6Bahnen_1-6'!M55)</f>
        <v/>
      </c>
      <c r="U45" s="158" t="str">
        <f>IF(ISBLANK('6Bahnen_1-6'!N55),"",'6Bahnen_1-6'!N55)</f>
        <v/>
      </c>
      <c r="V45" s="158" t="str">
        <f>IF(ISBLANK('6Bahnen_1-6'!O55),"",'6Bahnen_1-6'!O55)</f>
        <v/>
      </c>
      <c r="W45" s="158" t="str">
        <f>IF(ISBLANK('6Bahnen_1-6'!P55),"",'6Bahnen_1-6'!P55)</f>
        <v/>
      </c>
      <c r="X45" s="446" t="str">
        <f>IF(ISBLANK('6Bahnen_1-6'!M55),"",IF(W45=0,0,IF(W45&gt;H45,1,IF(W45&lt;H45,0,IF(W45=H45,0.5,"?")))))</f>
        <v/>
      </c>
      <c r="Y45" s="447"/>
      <c r="Z45" s="443"/>
      <c r="AA45" s="444"/>
    </row>
    <row r="46" spans="1:29" ht="12.95" customHeight="1" x14ac:dyDescent="0.15">
      <c r="A46" s="148">
        <f>'6Bahnen_1-6'!B59</f>
        <v>0</v>
      </c>
      <c r="B46" s="149"/>
      <c r="C46" s="149"/>
      <c r="D46" s="149"/>
      <c r="E46" s="12" t="str">
        <f>IF(ISBLANK('6Bahnen_1-6'!E56),"",'6Bahnen_1-6'!E56)</f>
        <v/>
      </c>
      <c r="F46" s="13" t="str">
        <f>IF(ISBLANK('6Bahnen_1-6'!F56),"",'6Bahnen_1-6'!F56)</f>
        <v/>
      </c>
      <c r="G46" s="13" t="str">
        <f>IF(ISBLANK('6Bahnen_1-6'!G56),"",'6Bahnen_1-6'!G56)</f>
        <v/>
      </c>
      <c r="H46" s="13" t="str">
        <f>IF(ISBLANK('6Bahnen_1-6'!H56),"",'6Bahnen_1-6'!H56)</f>
        <v/>
      </c>
      <c r="I46" s="446" t="str">
        <f>IF(ISBLANK('6Bahnen_1-6'!E56),"",IF(H46=0,0,IF(H46&gt;W46,1,IF(H46&lt;W46,0,IF(H46=W46,0.5,"?")))))</f>
        <v/>
      </c>
      <c r="J46" s="447"/>
      <c r="K46" s="443"/>
      <c r="L46" s="444"/>
      <c r="M46" s="35"/>
      <c r="N46" s="35"/>
      <c r="O46" s="35"/>
      <c r="P46" s="148">
        <f>'6Bahnen_1-6'!J59</f>
        <v>0</v>
      </c>
      <c r="Q46" s="149"/>
      <c r="R46" s="149"/>
      <c r="S46" s="149"/>
      <c r="T46" s="12" t="str">
        <f>IF(ISBLANK('6Bahnen_1-6'!M56),"",'6Bahnen_1-6'!M56)</f>
        <v/>
      </c>
      <c r="U46" s="13" t="str">
        <f>IF(ISBLANK('6Bahnen_1-6'!N56),"",'6Bahnen_1-6'!N56)</f>
        <v/>
      </c>
      <c r="V46" s="13" t="str">
        <f>IF(ISBLANK('6Bahnen_1-6'!O56),"",'6Bahnen_1-6'!O56)</f>
        <v/>
      </c>
      <c r="W46" s="13" t="str">
        <f>IF(ISBLANK('6Bahnen_1-6'!P56),"",'6Bahnen_1-6'!P56)</f>
        <v/>
      </c>
      <c r="X46" s="448" t="str">
        <f>IF(ISBLANK('6Bahnen_1-6'!M56),"",IF(W46=0,0,IF(W46&gt;H46,1,IF(W46&lt;H46,0,IF(W46=H46,0.5,"?")))))</f>
        <v/>
      </c>
      <c r="Y46" s="449"/>
      <c r="Z46" s="443"/>
      <c r="AA46" s="444"/>
    </row>
    <row r="47" spans="1:29" ht="12.95" customHeight="1" x14ac:dyDescent="0.15">
      <c r="A47" s="150">
        <f>'6Bahnen_1-6'!B60</f>
        <v>0</v>
      </c>
      <c r="B47" s="151"/>
      <c r="C47" s="153" t="str">
        <f>IF(ISBLANK('6Bahnen_1-6'!C60),"",'6Bahnen_1-6'!C60)</f>
        <v/>
      </c>
      <c r="D47" s="152"/>
      <c r="E47" s="14" t="str">
        <f>IF(ISBLANK('6Bahnen_1-6'!E53),"",SUM(E43:E46))</f>
        <v/>
      </c>
      <c r="F47" s="15" t="str">
        <f>IF(ISBLANK('6Bahnen_1-6'!F53),"",SUM(F43:F46))</f>
        <v/>
      </c>
      <c r="G47" s="15" t="str">
        <f>IF(ISBLANK('6Bahnen_1-6'!G53),"",SUM(G43:G46))</f>
        <v/>
      </c>
      <c r="H47" s="15" t="str">
        <f>IF(ISBLANK('6Bahnen_1-6'!E53),"",SUM(H43:H46))</f>
        <v/>
      </c>
      <c r="I47" s="312" t="str">
        <f>IF(ISBLANK('6Bahnen_1-6'!E53),"",SUM(I43:I46))</f>
        <v/>
      </c>
      <c r="J47" s="313"/>
      <c r="K47" s="445"/>
      <c r="L47" s="305"/>
      <c r="M47" s="35"/>
      <c r="N47" s="35"/>
      <c r="O47" s="35"/>
      <c r="P47" s="150">
        <f>'6Bahnen_1-6'!J60</f>
        <v>0</v>
      </c>
      <c r="Q47" s="151"/>
      <c r="R47" s="152" t="str">
        <f>IF(ISBLANK('6Bahnen_1-6'!K60),"",'6Bahnen_1-6'!K60)</f>
        <v/>
      </c>
      <c r="S47" s="152"/>
      <c r="T47" s="14" t="str">
        <f>IF(ISBLANK('6Bahnen_1-6'!M53),"",SUM(T43:T46))</f>
        <v/>
      </c>
      <c r="U47" s="15" t="str">
        <f>IF(ISBLANK('6Bahnen_1-6'!N53),"",SUM(U43:U46))</f>
        <v/>
      </c>
      <c r="V47" s="15" t="str">
        <f>IF(ISBLANK('6Bahnen_1-6'!O53),"",SUM(V43:V46))</f>
        <v/>
      </c>
      <c r="W47" s="15" t="str">
        <f>IF(ISBLANK('6Bahnen_1-6'!M53),"",SUM(W43:W46))</f>
        <v/>
      </c>
      <c r="X47" s="304" t="str">
        <f>IF(ISBLANK('6Bahnen_1-6'!M53),"",SUM(X43:X46))</f>
        <v/>
      </c>
      <c r="Y47" s="305"/>
      <c r="Z47" s="445"/>
      <c r="AA47" s="305"/>
      <c r="AC47" s="138"/>
    </row>
    <row r="48" spans="1:29" ht="12.95" customHeight="1" x14ac:dyDescent="0.15">
      <c r="A48" s="46"/>
      <c r="B48" s="46"/>
      <c r="C48" s="46"/>
      <c r="D48" s="46"/>
      <c r="E48" s="46"/>
      <c r="F48" s="46"/>
      <c r="G48" s="46"/>
      <c r="H48" s="46"/>
      <c r="I48" s="47"/>
      <c r="J48" s="46"/>
      <c r="K48" s="46"/>
      <c r="L48" s="46"/>
      <c r="M48" s="35"/>
      <c r="N48" s="35"/>
      <c r="O48" s="35"/>
      <c r="P48" s="46"/>
      <c r="Q48" s="46"/>
      <c r="R48" s="46"/>
      <c r="S48" s="46"/>
      <c r="T48" s="46"/>
      <c r="U48" s="46"/>
      <c r="V48" s="46"/>
      <c r="W48" s="46"/>
      <c r="X48" s="46"/>
      <c r="Y48" s="46"/>
      <c r="Z48" s="46"/>
      <c r="AA48" s="46"/>
    </row>
    <row r="49" spans="1:32" ht="16.5" customHeight="1" x14ac:dyDescent="0.15">
      <c r="A49" s="142">
        <f>'6Bahnen_1-6'!B66</f>
        <v>0</v>
      </c>
      <c r="B49" s="143"/>
      <c r="C49" s="143"/>
      <c r="D49" s="143"/>
      <c r="E49" s="111" t="s">
        <v>36</v>
      </c>
      <c r="F49" s="44" t="s">
        <v>37</v>
      </c>
      <c r="G49" s="44" t="s">
        <v>38</v>
      </c>
      <c r="H49" s="44" t="s">
        <v>39</v>
      </c>
      <c r="I49" s="289" t="s">
        <v>40</v>
      </c>
      <c r="J49" s="290"/>
      <c r="K49" s="291" t="s">
        <v>41</v>
      </c>
      <c r="L49" s="290"/>
      <c r="M49" s="35" t="s">
        <v>9</v>
      </c>
      <c r="N49" s="35"/>
      <c r="O49" s="35"/>
      <c r="P49" s="142">
        <f>'6Bahnen_1-6'!J66</f>
        <v>0</v>
      </c>
      <c r="Q49" s="143"/>
      <c r="R49" s="143"/>
      <c r="S49" s="143"/>
      <c r="T49" s="111" t="s">
        <v>36</v>
      </c>
      <c r="U49" s="44" t="s">
        <v>37</v>
      </c>
      <c r="V49" s="44" t="s">
        <v>38</v>
      </c>
      <c r="W49" s="44" t="s">
        <v>39</v>
      </c>
      <c r="X49" s="289" t="s">
        <v>40</v>
      </c>
      <c r="Y49" s="290"/>
      <c r="Z49" s="291" t="s">
        <v>41</v>
      </c>
      <c r="AA49" s="290"/>
    </row>
    <row r="50" spans="1:32" ht="12.95" customHeight="1" x14ac:dyDescent="0.15">
      <c r="A50" s="144">
        <f>'6Bahnen_1-6'!B67</f>
        <v>0</v>
      </c>
      <c r="B50" s="145"/>
      <c r="C50" s="146" t="str">
        <f>IF(ISBLANK('6Bahnen_1-6'!C67),"",'6Bahnen_1-6'!C67)</f>
        <v/>
      </c>
      <c r="D50" s="147"/>
      <c r="E50" s="155" t="str">
        <f>IF(ISBLANK('6Bahnen_1-6'!E66),"",'6Bahnen_1-6'!E66)</f>
        <v/>
      </c>
      <c r="F50" s="156" t="str">
        <f>IF(ISBLANK('6Bahnen_1-6'!F66),"",'6Bahnen_1-6'!F66)</f>
        <v/>
      </c>
      <c r="G50" s="156" t="str">
        <f>IF(ISBLANK('6Bahnen_1-6'!G66),"",'6Bahnen_1-6'!G66)</f>
        <v/>
      </c>
      <c r="H50" s="156" t="str">
        <f>IF(ISBLANK('6Bahnen_1-6'!H66),"",'6Bahnen_1-6'!H66)</f>
        <v/>
      </c>
      <c r="I50" s="450" t="str">
        <f>IF(ISBLANK('6Bahnen_1-6'!E66),"",IF(H50=0,0,IF(H50&gt;W50,1,IF(H50&lt;W50,0,IF(H50=W50,0.5,"?")))))</f>
        <v/>
      </c>
      <c r="J50" s="451"/>
      <c r="K50" s="452" t="str">
        <f>IF(ISBLANK('6Bahnen_1-6'!E66),"",IF(I54=0,0,IF(I54&gt;X54,1,IF(I54&lt;X54,0,IF(AND(I54=X54,H54&gt;W54),1,IF(AND(I54=X54,H54&lt;W54),0,IF(AND(I54=X54,H54=W54),0.5," ")))))))</f>
        <v/>
      </c>
      <c r="L50" s="442"/>
      <c r="M50" s="35"/>
      <c r="N50" s="35"/>
      <c r="O50" s="35"/>
      <c r="P50" s="144">
        <f>'6Bahnen_1-6'!J67</f>
        <v>0</v>
      </c>
      <c r="Q50" s="145"/>
      <c r="R50" s="146" t="str">
        <f>IF(ISBLANK('6Bahnen_1-6'!K67),"",'6Bahnen_1-6'!K67)</f>
        <v/>
      </c>
      <c r="S50" s="147"/>
      <c r="T50" s="155" t="str">
        <f>IF(ISBLANK('6Bahnen_1-6'!M66),"",'6Bahnen_1-6'!M66)</f>
        <v/>
      </c>
      <c r="U50" s="156" t="str">
        <f>IF(ISBLANK('6Bahnen_1-6'!N66),"",'6Bahnen_1-6'!N66)</f>
        <v/>
      </c>
      <c r="V50" s="156" t="str">
        <f>IF(ISBLANK('6Bahnen_1-6'!O66),"",'6Bahnen_1-6'!O66)</f>
        <v/>
      </c>
      <c r="W50" s="156" t="str">
        <f>IF(ISBLANK('6Bahnen_1-6'!P66),"",'6Bahnen_1-6'!P66)</f>
        <v/>
      </c>
      <c r="X50" s="439" t="str">
        <f>IF(ISBLANK('6Bahnen_1-6'!M66),"",IF(W50=0,0,IF(W50&gt;H50,1,IF(W50&lt;H50,0,IF(W50=H50,0.5,"?")))))</f>
        <v/>
      </c>
      <c r="Y50" s="440"/>
      <c r="Z50" s="441" t="str">
        <f>IF(ISBLANK('6Bahnen_1-6'!M66),"",IF(X54=0,0,IF(X54&gt;I54,1,IF(X54&lt;I54,0,IF(AND(X54=I54,W54&gt;H54),1,IF(AND(X54=I54,W54&lt;H54),0,IF(AND(X54=I54,H54=W54),0.5," ")))))))</f>
        <v/>
      </c>
      <c r="AA50" s="442"/>
      <c r="AC50" s="48" t="str">
        <f>IF(AND(F8&lt;&gt;"x",F9&lt;&gt;"x"),AC55,IF(AND(F9="x",OR(E56&lt;0,F56&lt;0,T56&lt;0,U56&lt;0)),AC54,IF(AD56&lt;&gt;AF56,AC56,IF(AD57&lt;&gt;AF57,AC57,IF(AD58&lt;&gt;AF58,AC58,AC52)))))</f>
        <v xml:space="preserve">Ranking Points   </v>
      </c>
      <c r="AD50" s="49">
        <f>IF(AND(M58=0,O58=0)," ",IF(AND(F8&lt;&gt;"x",F9&lt;&gt;"x"),AD55,IF(AND(F9="x",OR(E56&lt;0,F56&lt;0,T56&lt;0,U56&lt;0)),AD54,IF(AD56&lt;&gt;AF56,AD56,IF(AD57&lt;&gt;AF57,AD57,IF(AD58&lt;&gt;AF58,AD58,AD52))))))</f>
        <v>1</v>
      </c>
      <c r="AE50" s="46" t="s">
        <v>91</v>
      </c>
      <c r="AF50" s="49">
        <f>IF(AND(M58=0,O58=0)," ",IF(AND(F8&lt;&gt;"x",F9&lt;&gt;"x"),AF55,IF(AND(F9="x",OR(E56&lt;0,F56&lt;0,T56&lt;0,U56&lt;0)),AD54,IF(AD56&lt;&gt;AF56,AF56,IF(AD57&lt;&gt;AF57,AF57,IF(AD58&lt;&gt;AF58,AF58,AF52))))))</f>
        <v>1</v>
      </c>
    </row>
    <row r="51" spans="1:32" ht="12.95" customHeight="1" x14ac:dyDescent="0.15">
      <c r="A51" s="148">
        <f>'6Bahnen_1-6'!B69</f>
        <v>0</v>
      </c>
      <c r="B51" s="149"/>
      <c r="C51" s="149"/>
      <c r="D51" s="149"/>
      <c r="E51" s="157" t="str">
        <f>IF(ISBLANK('6Bahnen_1-6'!E67),"",'6Bahnen_1-6'!E67)</f>
        <v/>
      </c>
      <c r="F51" s="158" t="str">
        <f>IF(ISBLANK('6Bahnen_1-6'!F67),"",'6Bahnen_1-6'!F67)</f>
        <v/>
      </c>
      <c r="G51" s="158" t="str">
        <f>IF(ISBLANK('6Bahnen_1-6'!G67),"",'6Bahnen_1-6'!G67)</f>
        <v/>
      </c>
      <c r="H51" s="158" t="str">
        <f>IF(ISBLANK('6Bahnen_1-6'!H67),"",'6Bahnen_1-6'!H67)</f>
        <v/>
      </c>
      <c r="I51" s="446" t="str">
        <f>IF(ISBLANK('6Bahnen_1-6'!E67),"",IF(H51=0,0,IF(H51&gt;W51,1,IF(H51&lt;W51,0,IF(H51=W51,0.5,"?")))))</f>
        <v/>
      </c>
      <c r="J51" s="447"/>
      <c r="K51" s="453"/>
      <c r="L51" s="444"/>
      <c r="M51" s="35"/>
      <c r="N51" s="35"/>
      <c r="O51" s="35"/>
      <c r="P51" s="148">
        <f>'6Bahnen_1-6'!J69</f>
        <v>0</v>
      </c>
      <c r="Q51" s="149"/>
      <c r="R51" s="149"/>
      <c r="S51" s="149"/>
      <c r="T51" s="157" t="str">
        <f>IF(ISBLANK('6Bahnen_1-6'!M67),"",'6Bahnen_1-6'!M67)</f>
        <v/>
      </c>
      <c r="U51" s="158" t="str">
        <f>IF(ISBLANK('6Bahnen_1-6'!N67),"",'6Bahnen_1-6'!N67)</f>
        <v/>
      </c>
      <c r="V51" s="158" t="str">
        <f>IF(ISBLANK('6Bahnen_1-6'!O67),"",'6Bahnen_1-6'!O67)</f>
        <v/>
      </c>
      <c r="W51" s="158" t="str">
        <f>IF(ISBLANK('6Bahnen_1-6'!P67),"",'6Bahnen_1-6'!P67)</f>
        <v/>
      </c>
      <c r="X51" s="446" t="str">
        <f>IF(ISBLANK('6Bahnen_1-6'!M67),"",IF(W51=0,0,IF(W51&gt;H51,1,IF(W51&lt;H51,0,IF(W51=H51,0.5,"?")))))</f>
        <v/>
      </c>
      <c r="Y51" s="447"/>
      <c r="Z51" s="443"/>
      <c r="AA51" s="444"/>
      <c r="AC51" s="48" t="e">
        <f>IF(AD58&lt;&gt;AF58," ",IF(AD59&lt;&gt;AF59,AC59,IF(AD60&lt;&gt;AF60,AC60,IF(AD61&lt;&gt;AF61,AC61,IF(AD62&lt;&gt;AF62,AC62,IF(AD63&lt;&gt;AF63,AC63,AC64))))))</f>
        <v>#VALUE!</v>
      </c>
      <c r="AD51" s="48" t="e">
        <f>IF(AD58&lt;&gt;AF58,0,IF(AD59&lt;&gt;AF59,AD59,IF(AD60&lt;&gt;AF60,AD60,IF(AD61&lt;&gt;AF61,AD61,IF(AD62&lt;&gt;AF62,AD62,IF(AD63&lt;&gt;AF63,AD63,AD64))))))</f>
        <v>#VALUE!</v>
      </c>
      <c r="AE51" s="46" t="s">
        <v>91</v>
      </c>
      <c r="AF51" s="48" t="e">
        <f>IF(AD58&lt;&gt;AF58,0,IF(AD59&lt;&gt;AF59,AF59,IF(AD60&lt;&gt;AF60,AF60,IF(AD61&lt;&gt;AF61,AF61,IF(AD62&lt;&gt;AF62,AF62,IF(AD63&lt;&gt;AF63,AF63,AF64))))))</f>
        <v>#VALUE!</v>
      </c>
    </row>
    <row r="52" spans="1:32" ht="12.95" customHeight="1" x14ac:dyDescent="0.15">
      <c r="A52" s="144">
        <f>'6Bahnen_1-6'!B70</f>
        <v>0</v>
      </c>
      <c r="B52" s="145"/>
      <c r="C52" s="146" t="str">
        <f>IF(ISBLANK('6Bahnen_1-6'!C70),"",'6Bahnen_1-6'!C70)</f>
        <v/>
      </c>
      <c r="D52" s="147"/>
      <c r="E52" s="157" t="str">
        <f>IF(ISBLANK('6Bahnen_1-6'!E68),"",'6Bahnen_1-6'!E68)</f>
        <v/>
      </c>
      <c r="F52" s="158" t="str">
        <f>IF(ISBLANK('6Bahnen_1-6'!F68),"",'6Bahnen_1-6'!F68)</f>
        <v/>
      </c>
      <c r="G52" s="158" t="str">
        <f>IF(ISBLANK('6Bahnen_1-6'!G68),"",'6Bahnen_1-6'!G68)</f>
        <v/>
      </c>
      <c r="H52" s="158" t="str">
        <f>IF(ISBLANK('6Bahnen_1-6'!H68),"",'6Bahnen_1-6'!H68)</f>
        <v/>
      </c>
      <c r="I52" s="446" t="str">
        <f>IF(ISBLANK('6Bahnen_1-6'!E68),"",IF(H52=0,0,IF(H52&gt;W52,1,IF(H52&lt;W52,0,IF(H52=W52,0.5,"?")))))</f>
        <v/>
      </c>
      <c r="J52" s="447"/>
      <c r="K52" s="453"/>
      <c r="L52" s="444"/>
      <c r="M52" s="35"/>
      <c r="N52" s="35"/>
      <c r="O52" s="35"/>
      <c r="P52" s="144">
        <f>'6Bahnen_1-6'!J70</f>
        <v>0</v>
      </c>
      <c r="Q52" s="145"/>
      <c r="R52" s="146" t="str">
        <f>IF(ISBLANK('6Bahnen_1-6'!K70),"",'6Bahnen_1-6'!K70)</f>
        <v/>
      </c>
      <c r="S52" s="147"/>
      <c r="T52" s="157" t="str">
        <f>IF(ISBLANK('6Bahnen_1-6'!M68),"",'6Bahnen_1-6'!M68)</f>
        <v/>
      </c>
      <c r="U52" s="158" t="str">
        <f>IF(ISBLANK('6Bahnen_1-6'!N68),"",'6Bahnen_1-6'!N68)</f>
        <v/>
      </c>
      <c r="V52" s="158" t="str">
        <f>IF(ISBLANK('6Bahnen_1-6'!O68),"",'6Bahnen_1-6'!O68)</f>
        <v/>
      </c>
      <c r="W52" s="158" t="str">
        <f>IF(ISBLANK('6Bahnen_1-6'!P68),"",'6Bahnen_1-6'!P68)</f>
        <v/>
      </c>
      <c r="X52" s="446" t="str">
        <f>IF(ISBLANK('6Bahnen_1-6'!M68),"",IF(W52=0,0,IF(W52&gt;H52,1,IF(W52&lt;H52,0,IF(W52=H52,0.5,"?")))))</f>
        <v/>
      </c>
      <c r="Y52" s="447"/>
      <c r="Z52" s="443"/>
      <c r="AA52" s="444"/>
    </row>
    <row r="53" spans="1:32" ht="12.95" customHeight="1" x14ac:dyDescent="0.15">
      <c r="A53" s="148">
        <f>'6Bahnen_1-6'!B72</f>
        <v>0</v>
      </c>
      <c r="B53" s="149"/>
      <c r="C53" s="149"/>
      <c r="D53" s="149"/>
      <c r="E53" s="12" t="str">
        <f>IF(ISBLANK('6Bahnen_1-6'!E69),"",'6Bahnen_1-6'!E69)</f>
        <v/>
      </c>
      <c r="F53" s="13" t="str">
        <f>IF(ISBLANK('6Bahnen_1-6'!F69),"",'6Bahnen_1-6'!F69)</f>
        <v/>
      </c>
      <c r="G53" s="13" t="str">
        <f>IF(ISBLANK('6Bahnen_1-6'!G69),"",'6Bahnen_1-6'!G69)</f>
        <v/>
      </c>
      <c r="H53" s="13" t="str">
        <f>IF(ISBLANK('6Bahnen_1-6'!H69),"",'6Bahnen_1-6'!H69)</f>
        <v/>
      </c>
      <c r="I53" s="446" t="str">
        <f>IF(ISBLANK('6Bahnen_1-6'!E69),"",IF(H53=0,0,IF(H53&gt;W53,1,IF(H53&lt;W53,0,IF(H53=W53,0.5,"?")))))</f>
        <v/>
      </c>
      <c r="J53" s="447"/>
      <c r="K53" s="453"/>
      <c r="L53" s="444"/>
      <c r="M53" s="35"/>
      <c r="N53" s="35"/>
      <c r="O53" s="35"/>
      <c r="P53" s="148">
        <f>'6Bahnen_1-6'!J72</f>
        <v>0</v>
      </c>
      <c r="Q53" s="149"/>
      <c r="R53" s="149"/>
      <c r="S53" s="149"/>
      <c r="T53" s="12" t="str">
        <f>IF(ISBLANK('6Bahnen_1-6'!M69),"",'6Bahnen_1-6'!M69)</f>
        <v/>
      </c>
      <c r="U53" s="13" t="str">
        <f>IF(ISBLANK('6Bahnen_1-6'!N69),"",'6Bahnen_1-6'!N69)</f>
        <v/>
      </c>
      <c r="V53" s="13" t="str">
        <f>IF(ISBLANK('6Bahnen_1-6'!O69),"",'6Bahnen_1-6'!O69)</f>
        <v/>
      </c>
      <c r="W53" s="13" t="str">
        <f>IF(ISBLANK('6Bahnen_1-6'!P69),"",'6Bahnen_1-6'!P69)</f>
        <v/>
      </c>
      <c r="X53" s="448" t="str">
        <f>IF(ISBLANK('6Bahnen_1-6'!M69),"",IF(W53=0,0,IF(W53&gt;H53,1,IF(W53&lt;H53,0,IF(W53=H53,0.5,"?")))))</f>
        <v/>
      </c>
      <c r="Y53" s="449"/>
      <c r="Z53" s="443"/>
      <c r="AA53" s="444"/>
    </row>
    <row r="54" spans="1:32" ht="12.95" customHeight="1" x14ac:dyDescent="0.15">
      <c r="A54" s="150">
        <f>'6Bahnen_1-6'!B73</f>
        <v>0</v>
      </c>
      <c r="B54" s="151"/>
      <c r="C54" s="153" t="str">
        <f>IF(ISBLANK('6Bahnen_1-6'!C73),"",'6Bahnen_1-6'!C73)</f>
        <v/>
      </c>
      <c r="D54" s="152"/>
      <c r="E54" s="14" t="str">
        <f>IF(ISBLANK('6Bahnen_1-6'!E66),"",SUM(E50:E53))</f>
        <v/>
      </c>
      <c r="F54" s="15" t="str">
        <f>IF(ISBLANK('6Bahnen_1-6'!F66),"",SUM(F50:F53))</f>
        <v/>
      </c>
      <c r="G54" s="15" t="str">
        <f>IF(ISBLANK('6Bahnen_1-6'!G66),"",SUM(G50:G53))</f>
        <v/>
      </c>
      <c r="H54" s="15" t="str">
        <f>IF(ISBLANK('6Bahnen_1-6'!E66),"",SUM(H50:H53))</f>
        <v/>
      </c>
      <c r="I54" s="312" t="str">
        <f>IF(ISBLANK('6Bahnen_1-6'!E66),"",SUM(I50:I53))</f>
        <v/>
      </c>
      <c r="J54" s="313"/>
      <c r="K54" s="454"/>
      <c r="L54" s="305"/>
      <c r="M54" s="35"/>
      <c r="N54" s="35"/>
      <c r="O54" s="35"/>
      <c r="P54" s="150">
        <f>'6Bahnen_1-6'!J73</f>
        <v>0</v>
      </c>
      <c r="Q54" s="151"/>
      <c r="R54" s="152" t="str">
        <f>IF(ISBLANK('6Bahnen_1-6'!K73),"",'6Bahnen_1-6'!K73)</f>
        <v/>
      </c>
      <c r="S54" s="152"/>
      <c r="T54" s="14" t="str">
        <f>IF(ISBLANK('6Bahnen_1-6'!M66),"",SUM(T50:T53))</f>
        <v/>
      </c>
      <c r="U54" s="15" t="str">
        <f>IF(ISBLANK('6Bahnen_1-6'!N66),"",SUM(U50:U53))</f>
        <v/>
      </c>
      <c r="V54" s="15" t="str">
        <f>IF(ISBLANK('6Bahnen_1-6'!O66),"",SUM(V50:V53))</f>
        <v/>
      </c>
      <c r="W54" s="15" t="str">
        <f>IF(ISBLANK('6Bahnen_1-6'!M66),"",SUM(W50:W53))</f>
        <v/>
      </c>
      <c r="X54" s="304" t="str">
        <f>IF(ISBLANK('6Bahnen_1-6'!M66),"",SUM(X50:X53))</f>
        <v/>
      </c>
      <c r="Y54" s="305"/>
      <c r="Z54" s="445"/>
      <c r="AA54" s="305"/>
      <c r="AC54" s="49" t="s">
        <v>92</v>
      </c>
      <c r="AD54" s="48" t="s">
        <v>93</v>
      </c>
      <c r="AF54" s="48" t="s">
        <v>93</v>
      </c>
    </row>
    <row r="55" spans="1:32" ht="18.75" customHeight="1" x14ac:dyDescent="0.15">
      <c r="A55" s="52"/>
      <c r="B55" s="52"/>
      <c r="E55" s="50" t="s">
        <v>94</v>
      </c>
      <c r="F55" s="50" t="s">
        <v>95</v>
      </c>
      <c r="G55" s="50" t="s">
        <v>96</v>
      </c>
      <c r="H55" s="51" t="s">
        <v>97</v>
      </c>
      <c r="I55" s="36" t="s">
        <v>98</v>
      </c>
      <c r="J55" s="38"/>
      <c r="K55" s="36" t="s">
        <v>99</v>
      </c>
      <c r="L55" s="38"/>
      <c r="M55" s="35" t="s">
        <v>9</v>
      </c>
      <c r="N55" s="35"/>
      <c r="O55" s="35"/>
      <c r="P55" s="52" t="str">
        <f>IF(U9="x","Ergebnis 1. Spiel:"," ")</f>
        <v xml:space="preserve"> </v>
      </c>
      <c r="Q55" s="52"/>
      <c r="T55" s="50" t="s">
        <v>94</v>
      </c>
      <c r="U55" s="50" t="s">
        <v>95</v>
      </c>
      <c r="V55" s="50" t="s">
        <v>96</v>
      </c>
      <c r="W55" s="51" t="s">
        <v>97</v>
      </c>
      <c r="X55" s="36" t="s">
        <v>98</v>
      </c>
      <c r="Y55" s="38"/>
      <c r="Z55" s="36" t="s">
        <v>99</v>
      </c>
      <c r="AA55" s="38"/>
      <c r="AC55" s="49" t="s">
        <v>100</v>
      </c>
      <c r="AD55" s="48">
        <f>IF(M58&gt;O58,2,IF(M58=O58,1,0))</f>
        <v>1</v>
      </c>
      <c r="AE55" s="46" t="s">
        <v>91</v>
      </c>
      <c r="AF55" s="48">
        <f>IF(M58&lt;O58,2,IF(M58=O58,1,0))</f>
        <v>1</v>
      </c>
    </row>
    <row r="56" spans="1:32" ht="12.95" customHeight="1" x14ac:dyDescent="0.15">
      <c r="D56" s="26" t="str">
        <f>IF(F9="x","Ergebnis 1. Spiel / Result 1. game:"," ")</f>
        <v xml:space="preserve"> </v>
      </c>
      <c r="E56" s="190" t="str">
        <f>IF(ISBLANK(F9),"",IF(ISBLANK('6Bahnen_1-6'!T4),"",'6Bahnen_1-6'!T4))</f>
        <v/>
      </c>
      <c r="F56" s="190" t="str">
        <f>IF(ISBLANK(F9),"",IF(ISBLANK('6Bahnen_1-6'!T4),"",'6Bahnen_1-6'!T2))</f>
        <v/>
      </c>
      <c r="G56" s="164"/>
      <c r="H56" s="159" t="str">
        <f>IF(ISBLANK('6Bahnen_1-6'!E7),"",H54+H47+H40+H33+H26+H19)</f>
        <v/>
      </c>
      <c r="I56" s="455" t="str">
        <f>IF(ISBLANK('6Bahnen_1-6'!E7),"",I54+I47+I40+I33+I26+I19)</f>
        <v/>
      </c>
      <c r="J56" s="313"/>
      <c r="K56" s="160" t="str">
        <f>IF(ISBLANK('6Bahnen_1-6'!E7),"",SUM(K50,K43,K36,K29,K22,K15))</f>
        <v/>
      </c>
      <c r="L56" s="161"/>
      <c r="M56" s="35" t="s">
        <v>9</v>
      </c>
      <c r="N56" s="35"/>
      <c r="O56" s="35"/>
      <c r="S56" s="26" t="str">
        <f>IF(F9="x","Ergebnis 1. Spiel / Result 1. game:"," ")</f>
        <v xml:space="preserve"> </v>
      </c>
      <c r="T56" s="190" t="str">
        <f>IF(ISBLANK(F9),"",IF(ISBLANK('6Bahnen_1-6'!U4),"",'6Bahnen_1-6'!U4))</f>
        <v/>
      </c>
      <c r="U56" s="190" t="str">
        <f>IF(ISBLANK(F9),"",IF(ISBLANK('6Bahnen_1-6'!U2),"",'6Bahnen_1-6'!U2))</f>
        <v/>
      </c>
      <c r="V56" s="164"/>
      <c r="W56" s="159" t="str">
        <f>IF(ISBLANK('6Bahnen_1-6'!M7),"",W54+W47+W40+W33+W26+W19)</f>
        <v/>
      </c>
      <c r="X56" s="455" t="str">
        <f>IF(ISBLANK('6Bahnen_1-6'!M7),"",X54+X47+X40+X33+X26+X19)</f>
        <v/>
      </c>
      <c r="Y56" s="313"/>
      <c r="Z56" s="53" t="str">
        <f>IF(ISBLANK('6Bahnen_1-6'!M7),"",SUM(Z50,Z43,Z36,Z29,Z22,Z15))</f>
        <v/>
      </c>
      <c r="AA56" s="54"/>
      <c r="AC56" s="49" t="s">
        <v>100</v>
      </c>
      <c r="AD56" s="48">
        <f>AD55+G56</f>
        <v>1</v>
      </c>
      <c r="AE56" s="46" t="s">
        <v>91</v>
      </c>
      <c r="AF56" s="48">
        <f>AF55+V56</f>
        <v>1</v>
      </c>
    </row>
    <row r="57" spans="1:32" ht="12.95" customHeight="1" x14ac:dyDescent="0.1">
      <c r="B57" s="52"/>
      <c r="C57" s="52"/>
      <c r="D57" s="31" t="str">
        <f>IF(F9="x","wegen Rückspiel, die gelben Felder ausfüllen","  ")</f>
        <v xml:space="preserve">  </v>
      </c>
      <c r="E57" s="191" t="str">
        <f>IF(ISBLANK($F$9),"",IF(ISBLANK('6Bahnen_1-6'!$E$58),"",AD59))</f>
        <v/>
      </c>
      <c r="F57" s="158" t="str">
        <f>IF(ISBLANK(F9),"",IF(ISBLANK('6Bahnen_1-6'!E59),"",AD60))</f>
        <v/>
      </c>
      <c r="G57" s="158" t="str">
        <f>IF(ISBLANK(F9),"",IF(ISBLANK('6Bahnen_1-6'!E60),"",AD61))</f>
        <v/>
      </c>
      <c r="H57" s="158" t="str">
        <f>IF(ISBLANK(F9),"",IF(ISBLANK('6Bahnen_1-6'!E61),"",AD62))</f>
        <v/>
      </c>
      <c r="I57" s="158" t="str">
        <f>IF(ISBLANK(F9),"",IF(ISBLANK('6Bahnen_1-6'!E62),"",AD63))</f>
        <v/>
      </c>
      <c r="J57" s="52"/>
      <c r="K57" s="53" t="str">
        <f>IF(ISBLANK('6Bahnen_1-6'!E7),"",IF(H56=0,0,IF(H56&gt;W56,2,IF(H56&lt;W56,0,IF(H56&gt;=W56,1,"falsch")))))</f>
        <v/>
      </c>
      <c r="L57" s="54"/>
      <c r="M57" s="210" t="s">
        <v>102</v>
      </c>
      <c r="N57" s="210"/>
      <c r="O57" s="210"/>
      <c r="Q57" s="52"/>
      <c r="R57" s="52"/>
      <c r="S57" s="31" t="str">
        <f>IF(F9="x","wegen Rückspiel, die gelben Felder ausfüllen","  ")</f>
        <v xml:space="preserve">  </v>
      </c>
      <c r="T57" s="191" t="str">
        <f>IF(ISBLANK($F$9),"",IF(ISBLANK('6Bahnen_1-6'!$M$58),"",AF59))</f>
        <v/>
      </c>
      <c r="U57" s="158" t="str">
        <f>IF(ISBLANK($F$9),"",IF(ISBLANK('6Bahnen_1-6'!$M$59),"",AF60))</f>
        <v/>
      </c>
      <c r="V57" s="158" t="str">
        <f>IF(ISBLANK($F$9),"",IF(ISBLANK('6Bahnen_1-6'!$M$60),"",AF61))</f>
        <v/>
      </c>
      <c r="W57" s="158" t="str">
        <f>IF(ISBLANK($F$9),"",IF(ISBLANK('6Bahnen_1-6'!$M$61),"",AF62))</f>
        <v/>
      </c>
      <c r="X57" s="158" t="str">
        <f>IF(ISBLANK($F$9),"",IF(ISBLANK('6Bahnen_1-6'!$M$62),"",AF63))</f>
        <v/>
      </c>
      <c r="Y57" s="52"/>
      <c r="Z57" s="53" t="str">
        <f>IF(ISBLANK('6Bahnen_1-6'!M7),"",IF(W56=0,0,IF(W56&gt;H56,2,IF(W56&lt;H56,0,IF(W56=H56,1,"falsch")))))</f>
        <v/>
      </c>
      <c r="AA57" s="54"/>
      <c r="AC57" s="49" t="s">
        <v>103</v>
      </c>
      <c r="AD57" s="48" t="e">
        <f>M58+F56</f>
        <v>#VALUE!</v>
      </c>
      <c r="AE57" s="46" t="s">
        <v>91</v>
      </c>
      <c r="AF57" s="48" t="e">
        <f>U56+O58</f>
        <v>#VALUE!</v>
      </c>
    </row>
    <row r="58" spans="1:32" ht="12.95" customHeight="1" x14ac:dyDescent="0.15">
      <c r="D58" s="211" t="str">
        <f>IF(F9="x","due to return, fill in the yellow fields","  ")</f>
        <v xml:space="preserve">  </v>
      </c>
      <c r="E58" s="163" t="str">
        <f>IF($F$9="x","1. SV","  ")</f>
        <v xml:space="preserve">  </v>
      </c>
      <c r="F58" s="163" t="str">
        <f>IF($F$9="x","2. SV","  ")</f>
        <v xml:space="preserve">  </v>
      </c>
      <c r="G58" s="163" t="str">
        <f>IF($F$9="x","3. SV","  ")</f>
        <v xml:space="preserve">  </v>
      </c>
      <c r="H58" s="163" t="str">
        <f>IF($F$9="x","4. SV","  ")</f>
        <v xml:space="preserve">  </v>
      </c>
      <c r="I58" s="163" t="str">
        <f>IF($F$9="x","5. SV","  ")</f>
        <v xml:space="preserve">  </v>
      </c>
      <c r="M58" s="246" t="str">
        <f>IF(ISBLANK('6Bahnen_1-6'!E7),"",K56+K57)</f>
        <v/>
      </c>
      <c r="N58" s="46" t="s">
        <v>91</v>
      </c>
      <c r="O58" s="246" t="str">
        <f>IF(ISBLANK('6Bahnen_1-6'!M7),"",Z56+Z57)</f>
        <v/>
      </c>
      <c r="S58" s="211" t="str">
        <f>IF(F9="x","due to return, fill in the yellow fields","  ")</f>
        <v xml:space="preserve">  </v>
      </c>
      <c r="T58" s="163" t="str">
        <f>IF($F$9="x","1. SV","  ")</f>
        <v xml:space="preserve">  </v>
      </c>
      <c r="U58" s="163" t="str">
        <f>IF($F$9="x","2. SV","  ")</f>
        <v xml:space="preserve">  </v>
      </c>
      <c r="V58" s="163" t="str">
        <f>IF($F$9="x","3. SV","  ")</f>
        <v xml:space="preserve">  </v>
      </c>
      <c r="W58" s="163" t="str">
        <f>IF($F$9="x","4. SV","  ")</f>
        <v xml:space="preserve">  </v>
      </c>
      <c r="X58" s="163" t="str">
        <f>IF($F$9="x","5. SV","  ")</f>
        <v xml:space="preserve">  </v>
      </c>
      <c r="AC58" s="49" t="s">
        <v>104</v>
      </c>
      <c r="AD58" s="48" t="e">
        <f>E56+I56</f>
        <v>#VALUE!</v>
      </c>
      <c r="AE58" s="46" t="s">
        <v>91</v>
      </c>
      <c r="AF58" s="48" t="e">
        <f>T56+X56</f>
        <v>#VALUE!</v>
      </c>
    </row>
    <row r="59" spans="1:32" ht="15" customHeight="1" x14ac:dyDescent="0.15">
      <c r="I59" s="49"/>
      <c r="J59" s="317" t="str">
        <f>IF(ISBLANK('6Bahnen_1-6'!E7),"",IF(OR(F8="x",F9="x"),"Entscheidung durch","damit"))</f>
        <v/>
      </c>
      <c r="K59" s="317"/>
      <c r="L59" s="317"/>
      <c r="M59" s="317"/>
      <c r="N59" s="317"/>
      <c r="O59" s="317"/>
      <c r="P59" s="317"/>
      <c r="Q59" s="49"/>
      <c r="AC59" s="49" t="s">
        <v>105</v>
      </c>
      <c r="AD59" s="56" t="str">
        <f>IF(ISBLANK('6Bahnen_1-6'!E58),"",IF(('6Bahnen_1-6'!H45+'6Bahnen_1-6'!H58+'6Bahnen_1-6'!H71)&gt;0,'6Bahnen_1-6'!H45+'6Bahnen_1-6'!H58+'6Bahnen_1-6'!H71,"new"))</f>
        <v/>
      </c>
      <c r="AE59" s="46" t="s">
        <v>91</v>
      </c>
      <c r="AF59" s="56" t="str">
        <f>IF(ISBLANK('6Bahnen_1-6'!M58),"",IF(('6Bahnen_1-6'!P45+'6Bahnen_1-6'!P58+'6Bahnen_1-6'!P71)&gt;0,'6Bahnen_1-6'!P45+'6Bahnen_1-6'!P58+'6Bahnen_1-6'!P71,"SV"))</f>
        <v/>
      </c>
    </row>
    <row r="60" spans="1:32" ht="8.25" customHeight="1" thickBot="1" x14ac:dyDescent="0.2">
      <c r="B60" s="55"/>
      <c r="C60" s="55"/>
      <c r="D60" s="55"/>
      <c r="E60" s="55"/>
      <c r="F60" s="55"/>
      <c r="G60" s="55"/>
      <c r="H60" s="55"/>
      <c r="J60" s="57" t="str">
        <f>IF(ISBLANK('6Bahnen_1-6'!E7),"",AC51)</f>
        <v/>
      </c>
      <c r="K60" s="57"/>
      <c r="L60" s="57"/>
      <c r="M60" s="57"/>
      <c r="N60" s="57"/>
      <c r="O60" s="57"/>
      <c r="P60" s="57"/>
      <c r="S60" s="55"/>
      <c r="T60" s="55"/>
      <c r="U60" s="55"/>
      <c r="V60" s="55"/>
      <c r="W60" s="55"/>
      <c r="X60" s="55"/>
      <c r="Y60" s="55"/>
      <c r="AC60" s="49" t="s">
        <v>106</v>
      </c>
      <c r="AD60" s="56" t="str">
        <f>IF(ISBLANK('6Bahnen_1-6'!E59),"",IF(('6Bahnen_1-6'!H46+'6Bahnen_1-6'!H59+'6Bahnen_1-6'!H72)&gt;0,'6Bahnen_1-6'!H46+'6Bahnen_1-6'!H59+'6Bahnen_1-6'!H72,"new"))</f>
        <v/>
      </c>
      <c r="AE60" s="46" t="s">
        <v>91</v>
      </c>
      <c r="AF60" s="56" t="str">
        <f>IF(ISBLANK('6Bahnen_1-6'!M59),"",IF(('6Bahnen_1-6'!P46+'6Bahnen_1-6'!P59+'6Bahnen_1-6'!P72)&gt;0,'6Bahnen_1-6'!P46+'6Bahnen_1-6'!P59+'6Bahnen_1-6'!P72,"SV"))</f>
        <v/>
      </c>
    </row>
    <row r="61" spans="1:32" ht="16.5" customHeight="1" thickTop="1" thickBot="1" x14ac:dyDescent="0.2">
      <c r="B61" s="28" t="s">
        <v>107</v>
      </c>
      <c r="C61" s="28"/>
      <c r="D61" s="28"/>
      <c r="E61" s="28"/>
      <c r="F61" s="28"/>
      <c r="G61" s="28"/>
      <c r="H61" s="28"/>
      <c r="J61" s="456" t="str">
        <f>IF(ISBLANK('6Bahnen_1-6'!E7),"",AD51)</f>
        <v/>
      </c>
      <c r="K61" s="457"/>
      <c r="L61" s="457"/>
      <c r="M61" s="458"/>
      <c r="N61" s="46" t="s">
        <v>91</v>
      </c>
      <c r="O61" s="456" t="str">
        <f>IF(ISBLANK('6Bahnen_1-6'!M7),"",AF51)</f>
        <v/>
      </c>
      <c r="P61" s="458"/>
      <c r="Q61" s="57" t="s">
        <v>9</v>
      </c>
      <c r="S61" s="28" t="s">
        <v>107</v>
      </c>
      <c r="T61" s="28"/>
      <c r="U61" s="28"/>
      <c r="V61" s="28"/>
      <c r="W61" s="28"/>
      <c r="X61" s="28"/>
      <c r="Y61" s="28"/>
      <c r="Z61" s="59"/>
      <c r="AC61" s="49" t="s">
        <v>108</v>
      </c>
      <c r="AD61" s="56" t="str">
        <f>IF(ISBLANK('6Bahnen_1-6'!E60),"",IF(('6Bahnen_1-6'!H47+'6Bahnen_1-6'!H60+'6Bahnen_1-6'!H73)&gt;0,'6Bahnen_1-6'!H47+'6Bahnen_1-6'!H60+'6Bahnen_1-6'!H73,"new"))</f>
        <v/>
      </c>
      <c r="AE61" s="46" t="s">
        <v>91</v>
      </c>
      <c r="AF61" s="56" t="str">
        <f>IF(ISBLANK('6Bahnen_1-6'!M60),"",IF(('6Bahnen_1-6'!P47+'6Bahnen_1-6'!P60+'6Bahnen_1-6'!P73)&gt;0,'6Bahnen_1-6'!P47+'6Bahnen_1-6'!P60+'6Bahnen_1-6'!P73,"SV"))</f>
        <v/>
      </c>
    </row>
    <row r="62" spans="1:32" ht="14.1" customHeight="1" thickTop="1" x14ac:dyDescent="0.15">
      <c r="F62" s="59"/>
      <c r="G62" s="59"/>
      <c r="Q62" s="59"/>
      <c r="R62" s="59"/>
      <c r="S62" s="59"/>
      <c r="AC62" s="49" t="s">
        <v>109</v>
      </c>
      <c r="AD62" s="56" t="str">
        <f>IF(ISBLANK('6Bahnen_1-6'!E61),"",IF(('6Bahnen_1-6'!H48+'6Bahnen_1-6'!H61+'6Bahnen_1-6'!H74)&gt;0,'6Bahnen_1-6'!H48+'6Bahnen_1-6'!H61+'6Bahnen_1-6'!H74,"new"))</f>
        <v/>
      </c>
      <c r="AE62" s="46" t="s">
        <v>91</v>
      </c>
      <c r="AF62" s="56" t="str">
        <f>IF(ISBLANK('6Bahnen_1-6'!M61),"",IF(('6Bahnen_1-6'!P48+'6Bahnen_1-6'!P61+'6Bahnen_1-6'!P74)&gt;0,'6Bahnen_1-6'!P48+'6Bahnen_1-6'!P61+'6Bahnen_1-6'!P74,"SV"))</f>
        <v/>
      </c>
    </row>
    <row r="63" spans="1:32" ht="12.95" customHeight="1" x14ac:dyDescent="0.15">
      <c r="F63" s="59"/>
      <c r="G63" s="213" t="s">
        <v>110</v>
      </c>
      <c r="J63" s="49"/>
      <c r="K63" s="49"/>
      <c r="L63" s="321" t="str">
        <f>IF(ISBLANK('6Bahnen_1-6'!S35),"",'6Bahnen_1-6'!S35)</f>
        <v/>
      </c>
      <c r="M63" s="322"/>
      <c r="N63" s="322"/>
      <c r="O63" s="322"/>
      <c r="P63" s="322"/>
      <c r="Q63" s="322"/>
      <c r="R63" s="322"/>
      <c r="S63" s="323"/>
      <c r="AC63" s="49" t="s">
        <v>111</v>
      </c>
      <c r="AD63" s="56" t="str">
        <f>IF(ISBLANK('6Bahnen_1-6'!E62),"",IF(('6Bahnen_1-6'!H49+'6Bahnen_1-6'!H62+'6Bahnen_1-6'!H75)&gt;0,'6Bahnen_1-6'!H49+'6Bahnen_1-6'!H62+'6Bahnen_1-6'!H75,"new"))</f>
        <v/>
      </c>
      <c r="AE63" s="46" t="s">
        <v>91</v>
      </c>
      <c r="AF63" s="56" t="str">
        <f>IF(ISBLANK('6Bahnen_1-6'!M62),"",IF(('6Bahnen_1-6'!P49+'6Bahnen_1-6'!P62+'6Bahnen_1-6'!P75)&gt;0,'6Bahnen_1-6'!P49+'6Bahnen_1-6'!P62+'6Bahnen_1-6'!P75,"SV"))</f>
        <v/>
      </c>
    </row>
    <row r="64" spans="1:32" ht="9" customHeight="1" x14ac:dyDescent="0.1">
      <c r="A64" s="330" t="str">
        <f>IF(ISBLANK('6Bahnen_1-6'!U29),"",'6Bahnen_1-6'!U29)</f>
        <v/>
      </c>
      <c r="B64" s="330"/>
      <c r="C64" s="330"/>
      <c r="D64" s="330"/>
      <c r="E64" s="330"/>
      <c r="L64" s="324"/>
      <c r="M64" s="325"/>
      <c r="N64" s="325"/>
      <c r="O64" s="325"/>
      <c r="P64" s="325"/>
      <c r="Q64" s="325"/>
      <c r="R64" s="325"/>
      <c r="S64" s="326"/>
      <c r="U64" s="331" t="str">
        <f>IF(ISBLANK('6Bahnen_1-6'!U31),"",'6Bahnen_1-6'!U31)</f>
        <v/>
      </c>
      <c r="V64" s="331"/>
      <c r="W64" s="331"/>
      <c r="X64" s="331"/>
      <c r="Y64" s="331"/>
      <c r="Z64" s="331"/>
      <c r="AC64" s="49" t="s">
        <v>112</v>
      </c>
      <c r="AD64" s="49" t="s">
        <v>113</v>
      </c>
      <c r="AE64" s="46" t="s">
        <v>91</v>
      </c>
      <c r="AF64" s="49" t="s">
        <v>113</v>
      </c>
    </row>
    <row r="65" spans="1:32" x14ac:dyDescent="0.15">
      <c r="A65" s="58" t="s">
        <v>114</v>
      </c>
      <c r="B65" s="58"/>
      <c r="C65" s="58"/>
      <c r="D65" s="58"/>
      <c r="E65" s="58"/>
      <c r="L65" s="324"/>
      <c r="M65" s="325"/>
      <c r="N65" s="325"/>
      <c r="O65" s="325"/>
      <c r="P65" s="325"/>
      <c r="Q65" s="325"/>
      <c r="R65" s="325"/>
      <c r="S65" s="326"/>
      <c r="U65" s="58" t="s">
        <v>114</v>
      </c>
      <c r="V65" s="58"/>
      <c r="W65" s="58"/>
      <c r="X65" s="58"/>
      <c r="Y65" s="58"/>
      <c r="Z65" s="59"/>
    </row>
    <row r="66" spans="1:32" ht="6.75" customHeight="1" x14ac:dyDescent="0.15">
      <c r="H66" s="59"/>
      <c r="I66" s="59"/>
      <c r="J66" s="59"/>
      <c r="K66" s="59"/>
      <c r="L66" s="327"/>
      <c r="M66" s="328"/>
      <c r="N66" s="328"/>
      <c r="O66" s="328"/>
      <c r="P66" s="328"/>
      <c r="Q66" s="328"/>
      <c r="R66" s="328"/>
      <c r="S66" s="329"/>
      <c r="AA66" s="61"/>
    </row>
    <row r="67" spans="1:32" ht="5.25" customHeight="1" x14ac:dyDescent="0.15">
      <c r="AD67" s="49"/>
      <c r="AE67" s="46"/>
      <c r="AF67" s="49"/>
    </row>
    <row r="68" spans="1:32" ht="7.5" customHeight="1" x14ac:dyDescent="0.15">
      <c r="A68" s="332" t="str">
        <f>IF(ISBLANK('6Bahnen_1-6'!U30),"",'6Bahnen_1-6'!U30)</f>
        <v/>
      </c>
      <c r="B68" s="332"/>
      <c r="C68" s="332"/>
      <c r="D68" s="332"/>
      <c r="E68" s="332"/>
      <c r="I68" s="333" t="str">
        <f>IF(ISBLANK('6Bahnen_1-6'!U33),"",'6Bahnen_1-6'!U33)</f>
        <v/>
      </c>
      <c r="J68" s="333"/>
      <c r="K68" s="333"/>
      <c r="L68" s="333"/>
      <c r="M68" s="333"/>
      <c r="N68" s="333"/>
      <c r="O68" s="333"/>
      <c r="P68" s="333"/>
      <c r="Q68" s="333"/>
      <c r="U68" s="333" t="str">
        <f>IF(ISBLANK('6Bahnen_1-6'!U32),"",'6Bahnen_1-6'!U32)</f>
        <v/>
      </c>
      <c r="V68" s="333"/>
      <c r="W68" s="333"/>
      <c r="X68" s="333"/>
      <c r="Y68" s="333"/>
      <c r="Z68" s="333"/>
      <c r="AD68" s="49"/>
      <c r="AE68" s="46"/>
      <c r="AF68" s="49"/>
    </row>
    <row r="69" spans="1:32" ht="10.35" customHeight="1" x14ac:dyDescent="0.15">
      <c r="A69" s="58" t="s">
        <v>114</v>
      </c>
      <c r="B69" s="58"/>
      <c r="C69" s="58"/>
      <c r="D69" s="58"/>
      <c r="E69" s="58"/>
      <c r="H69" s="58" t="s">
        <v>115</v>
      </c>
      <c r="I69" s="20"/>
      <c r="J69" s="58"/>
      <c r="K69" s="58"/>
      <c r="L69" s="58"/>
      <c r="M69" s="58"/>
      <c r="N69" s="214"/>
      <c r="O69" s="214"/>
      <c r="P69" s="214"/>
      <c r="Q69" s="214"/>
      <c r="R69" s="214"/>
      <c r="U69" s="58" t="s">
        <v>114</v>
      </c>
      <c r="V69" s="58"/>
      <c r="W69" s="58"/>
      <c r="X69" s="58"/>
      <c r="Y69" s="58"/>
      <c r="Z69" s="58"/>
      <c r="AD69" s="49"/>
      <c r="AE69" s="46"/>
      <c r="AF69" s="49"/>
    </row>
    <row r="70" spans="1:32" ht="10.35" customHeight="1" x14ac:dyDescent="0.15">
      <c r="A70" s="58"/>
      <c r="B70" s="58"/>
      <c r="C70" s="58"/>
      <c r="D70" s="58"/>
      <c r="E70" s="58"/>
      <c r="H70" s="58"/>
      <c r="I70" s="20"/>
      <c r="J70" s="58"/>
      <c r="K70" s="58"/>
      <c r="L70" s="58"/>
      <c r="M70" s="58"/>
      <c r="N70" s="214"/>
      <c r="O70" s="214"/>
      <c r="P70" s="214"/>
      <c r="Q70" s="214"/>
      <c r="R70" s="214"/>
      <c r="U70" s="58"/>
      <c r="V70" s="58"/>
      <c r="W70" s="58"/>
      <c r="X70" s="58"/>
      <c r="Y70" s="58"/>
      <c r="Z70" s="58"/>
      <c r="AD70" s="49"/>
      <c r="AE70" s="46"/>
      <c r="AF70" s="49"/>
    </row>
    <row r="71" spans="1:32" customFormat="1" ht="10.35" customHeight="1" x14ac:dyDescent="0.15">
      <c r="A71" s="169">
        <f>'6Bahnen_1-6'!B83</f>
        <v>0</v>
      </c>
      <c r="B71" s="168"/>
      <c r="C71" s="168"/>
      <c r="D71" s="168"/>
      <c r="E71" s="168"/>
      <c r="F71" s="215"/>
      <c r="G71" s="215"/>
      <c r="H71" s="216">
        <f>'6Bahnen_1-6'!P83</f>
        <v>0</v>
      </c>
      <c r="I71" s="168"/>
      <c r="J71" s="168"/>
      <c r="K71" s="168"/>
      <c r="L71" s="217"/>
      <c r="M71" s="217"/>
      <c r="N71" s="217"/>
      <c r="O71" s="217"/>
      <c r="P71" s="217"/>
      <c r="Q71" s="217"/>
      <c r="R71" s="217"/>
      <c r="U71" s="217"/>
      <c r="V71" s="217"/>
      <c r="W71" s="217"/>
      <c r="X71" s="217"/>
      <c r="Y71" s="217"/>
      <c r="Z71" s="217"/>
      <c r="AC71" s="170"/>
      <c r="AD71" s="171"/>
      <c r="AE71" s="218"/>
      <c r="AF71" s="171"/>
    </row>
    <row r="72" spans="1:32" ht="10.35" customHeight="1" x14ac:dyDescent="0.15">
      <c r="A72" s="59"/>
      <c r="B72" s="59"/>
      <c r="C72" s="59"/>
      <c r="D72" s="59"/>
      <c r="E72" s="59"/>
      <c r="H72" s="59"/>
      <c r="I72" s="59"/>
      <c r="J72" s="59"/>
      <c r="K72" s="59"/>
      <c r="L72" s="59"/>
      <c r="M72" s="59"/>
      <c r="N72" s="59"/>
      <c r="O72" s="59"/>
      <c r="P72" s="59"/>
      <c r="Q72" s="59"/>
      <c r="R72" s="59"/>
      <c r="U72" s="59"/>
      <c r="V72" s="59"/>
      <c r="W72" s="59"/>
      <c r="X72" s="59"/>
      <c r="Y72" s="59"/>
      <c r="Z72" s="59"/>
      <c r="AD72" s="49"/>
      <c r="AE72" s="46"/>
      <c r="AF72" s="49"/>
    </row>
    <row r="73" spans="1:32" ht="10.35" customHeight="1" thickBot="1" x14ac:dyDescent="0.2">
      <c r="A73" s="59"/>
      <c r="B73" s="59"/>
      <c r="C73" s="59"/>
      <c r="D73" s="59"/>
      <c r="E73" s="59"/>
      <c r="H73" s="59"/>
      <c r="I73" s="59"/>
      <c r="J73" s="59"/>
      <c r="K73" s="59"/>
      <c r="L73" s="59"/>
      <c r="M73" s="59"/>
      <c r="N73" s="59"/>
      <c r="O73" s="59"/>
      <c r="P73" s="59"/>
      <c r="Q73" s="59"/>
      <c r="R73" s="59"/>
      <c r="U73" s="59"/>
      <c r="V73" s="59"/>
      <c r="W73" s="59"/>
      <c r="X73" s="59"/>
      <c r="Y73" s="59"/>
      <c r="Z73" s="59"/>
      <c r="AD73" s="49"/>
      <c r="AE73" s="46"/>
      <c r="AF73" s="49"/>
    </row>
    <row r="74" spans="1:32" ht="12.95" customHeight="1" thickBot="1" x14ac:dyDescent="0.2">
      <c r="C74" s="334" t="s">
        <v>116</v>
      </c>
      <c r="D74" s="334"/>
      <c r="E74" s="266" t="e">
        <f>E54+E47+E40+E33+E26+E19</f>
        <v>#VALUE!</v>
      </c>
      <c r="F74" s="266" t="e">
        <f>F54+F47+F40+F33+F26+F19</f>
        <v>#VALUE!</v>
      </c>
      <c r="G74" s="266" t="e">
        <f>G54+G47+G40+G33+G26+G19</f>
        <v>#VALUE!</v>
      </c>
      <c r="R74" s="334" t="s">
        <v>116</v>
      </c>
      <c r="S74" s="334"/>
      <c r="T74" s="266" t="e">
        <f>T54+T47+T40+T33+T26+T19</f>
        <v>#VALUE!</v>
      </c>
      <c r="U74" s="266" t="e">
        <f>U54+U47+U40+U33+U26+U19</f>
        <v>#VALUE!</v>
      </c>
      <c r="V74" s="266" t="e">
        <f>V54+V47+V40+V33+V26+V19</f>
        <v>#VALUE!</v>
      </c>
      <c r="W74" s="317"/>
      <c r="X74" s="317"/>
    </row>
    <row r="77" spans="1:32" x14ac:dyDescent="0.15">
      <c r="A77" s="60" t="s">
        <v>117</v>
      </c>
    </row>
  </sheetData>
  <sheetProtection password="CE88" sheet="1" objects="1"/>
  <mergeCells count="123">
    <mergeCell ref="C74:D74"/>
    <mergeCell ref="R74:S74"/>
    <mergeCell ref="W74:X74"/>
    <mergeCell ref="I56:J56"/>
    <mergeCell ref="X56:Y56"/>
    <mergeCell ref="J59:P59"/>
    <mergeCell ref="J61:M61"/>
    <mergeCell ref="O61:P61"/>
    <mergeCell ref="L63:S66"/>
    <mergeCell ref="A64:E64"/>
    <mergeCell ref="U64:Z64"/>
    <mergeCell ref="A68:E68"/>
    <mergeCell ref="I68:Q68"/>
    <mergeCell ref="U68:Z68"/>
    <mergeCell ref="I49:J49"/>
    <mergeCell ref="K49:L49"/>
    <mergeCell ref="X49:Y49"/>
    <mergeCell ref="Z49:AA49"/>
    <mergeCell ref="I50:J50"/>
    <mergeCell ref="K50:L54"/>
    <mergeCell ref="X50:Y50"/>
    <mergeCell ref="Z50:AA54"/>
    <mergeCell ref="I51:J51"/>
    <mergeCell ref="X51:Y51"/>
    <mergeCell ref="I52:J52"/>
    <mergeCell ref="X52:Y52"/>
    <mergeCell ref="I53:J53"/>
    <mergeCell ref="X53:Y53"/>
    <mergeCell ref="I54:J54"/>
    <mergeCell ref="X54:Y54"/>
    <mergeCell ref="I42:J42"/>
    <mergeCell ref="K42:L42"/>
    <mergeCell ref="X42:Y42"/>
    <mergeCell ref="Z42:AA42"/>
    <mergeCell ref="I43:J43"/>
    <mergeCell ref="K43:L47"/>
    <mergeCell ref="X43:Y43"/>
    <mergeCell ref="Z43:AA47"/>
    <mergeCell ref="I44:J44"/>
    <mergeCell ref="X44:Y44"/>
    <mergeCell ref="I45:J45"/>
    <mergeCell ref="X45:Y45"/>
    <mergeCell ref="I46:J46"/>
    <mergeCell ref="X46:Y46"/>
    <mergeCell ref="I47:J47"/>
    <mergeCell ref="X47:Y47"/>
    <mergeCell ref="I35:J35"/>
    <mergeCell ref="K35:L35"/>
    <mergeCell ref="X35:Y35"/>
    <mergeCell ref="Z35:AA35"/>
    <mergeCell ref="I36:J36"/>
    <mergeCell ref="K36:L40"/>
    <mergeCell ref="X36:Y36"/>
    <mergeCell ref="Z36:AA40"/>
    <mergeCell ref="I37:J37"/>
    <mergeCell ref="X37:Y37"/>
    <mergeCell ref="I38:J38"/>
    <mergeCell ref="X38:Y38"/>
    <mergeCell ref="I39:J39"/>
    <mergeCell ref="X39:Y39"/>
    <mergeCell ref="I40:J40"/>
    <mergeCell ref="X40:Y40"/>
    <mergeCell ref="I28:J28"/>
    <mergeCell ref="K28:L28"/>
    <mergeCell ref="X28:Y28"/>
    <mergeCell ref="Z28:AA28"/>
    <mergeCell ref="I29:J29"/>
    <mergeCell ref="K29:L33"/>
    <mergeCell ref="X29:Y29"/>
    <mergeCell ref="Z29:AA33"/>
    <mergeCell ref="I30:J30"/>
    <mergeCell ref="X30:Y30"/>
    <mergeCell ref="I31:J31"/>
    <mergeCell ref="X31:Y31"/>
    <mergeCell ref="I32:J32"/>
    <mergeCell ref="X32:Y32"/>
    <mergeCell ref="I33:J33"/>
    <mergeCell ref="X33:Y33"/>
    <mergeCell ref="I21:J21"/>
    <mergeCell ref="K21:L21"/>
    <mergeCell ref="X21:Y21"/>
    <mergeCell ref="Z21:AA21"/>
    <mergeCell ref="I22:J22"/>
    <mergeCell ref="K22:L26"/>
    <mergeCell ref="X22:Y22"/>
    <mergeCell ref="Z22:AA26"/>
    <mergeCell ref="I23:J23"/>
    <mergeCell ref="X23:Y23"/>
    <mergeCell ref="I24:J24"/>
    <mergeCell ref="X24:Y24"/>
    <mergeCell ref="I25:J25"/>
    <mergeCell ref="X25:Y25"/>
    <mergeCell ref="I26:J26"/>
    <mergeCell ref="X26:Y26"/>
    <mergeCell ref="I13:J13"/>
    <mergeCell ref="K13:L13"/>
    <mergeCell ref="X13:Y13"/>
    <mergeCell ref="Z13:AA13"/>
    <mergeCell ref="I14:J14"/>
    <mergeCell ref="K14:L14"/>
    <mergeCell ref="X14:Y14"/>
    <mergeCell ref="Z14:AA14"/>
    <mergeCell ref="I15:J15"/>
    <mergeCell ref="K15:L19"/>
    <mergeCell ref="X15:Y15"/>
    <mergeCell ref="Z15:AA19"/>
    <mergeCell ref="I16:J16"/>
    <mergeCell ref="X16:Y16"/>
    <mergeCell ref="I17:J17"/>
    <mergeCell ref="X17:Y17"/>
    <mergeCell ref="I18:J18"/>
    <mergeCell ref="X18:Y18"/>
    <mergeCell ref="I19:J19"/>
    <mergeCell ref="X19:Y19"/>
    <mergeCell ref="C4:E4"/>
    <mergeCell ref="J4:K4"/>
    <mergeCell ref="Q4:V4"/>
    <mergeCell ref="Y4:AA4"/>
    <mergeCell ref="J5:K5"/>
    <mergeCell ref="J6:K6"/>
    <mergeCell ref="J7:K7"/>
    <mergeCell ref="J8:K8"/>
    <mergeCell ref="J9:K9"/>
  </mergeCells>
  <conditionalFormatting sqref="A14 P14 A16 P16 A18 P18 A21 P21 A23 P23 A25 P25 A28 P28 A30 P30 A32 P32 A35 P35 A37 P37 A39 P39 A42 P42 A44 P44 A46 P46 A49 P49 A51 P51 A53 P53">
    <cfRule type="cellIs" dxfId="2" priority="1" stopIfTrue="1" operator="equal">
      <formula>0</formula>
    </cfRule>
  </conditionalFormatting>
  <printOptions horizontalCentered="1"/>
  <pageMargins left="0.19685039370078741" right="0.27559055118110237" top="0.59055118110236227" bottom="0.31496062992125984" header="0.23622047244094491" footer="0.19685039370078741"/>
  <pageSetup paperSize="9" scale="90" orientation="portrait" horizontalDpi="300" verticalDpi="300" r:id="rId1"/>
  <headerFooter alignWithMargins="0">
    <oddHeader>&amp;L&amp;A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dimension ref="A1:W84"/>
  <sheetViews>
    <sheetView showGridLines="0" workbookViewId="0">
      <pane ySplit="4" topLeftCell="A5" activePane="bottomLeft" state="frozenSplit"/>
      <selection activeCell="B4" sqref="B4 B4:F4"/>
      <selection pane="bottomLeft" activeCell="B4" sqref="B4"/>
    </sheetView>
  </sheetViews>
  <sheetFormatPr defaultColWidth="11.38671875" defaultRowHeight="12.75" x14ac:dyDescent="0.15"/>
  <cols>
    <col min="1" max="1" width="0.8984375" customWidth="1"/>
    <col min="2" max="2" width="18.4296875" customWidth="1"/>
    <col min="3" max="3" width="14.98046875" customWidth="1"/>
    <col min="4" max="4" width="3.89453125" customWidth="1"/>
    <col min="5" max="7" width="5.83984375" style="220" customWidth="1"/>
    <col min="8" max="8" width="6.890625" style="220" customWidth="1"/>
    <col min="9" max="9" width="0.8984375" customWidth="1"/>
    <col min="10" max="10" width="18.4296875" customWidth="1"/>
    <col min="11" max="11" width="14.98046875" customWidth="1"/>
    <col min="12" max="12" width="3.89453125" customWidth="1"/>
    <col min="13" max="15" width="5.83984375" style="220" customWidth="1"/>
    <col min="16" max="16" width="6.890625" style="220" customWidth="1"/>
    <col min="17" max="17" width="0.8984375" customWidth="1"/>
    <col min="18" max="18" width="23.07421875" customWidth="1"/>
    <col min="19" max="19" width="3.89453125" customWidth="1"/>
    <col min="20" max="20" width="10.78515625" style="208" customWidth="1"/>
    <col min="21" max="21" width="3.59375" style="208" customWidth="1"/>
    <col min="22" max="22" width="11.38671875" customWidth="1"/>
    <col min="23" max="23" width="2.84375" customWidth="1"/>
    <col min="24" max="24" width="11.38671875" customWidth="1"/>
  </cols>
  <sheetData>
    <row r="1" spans="1:23" ht="6" customHeight="1" x14ac:dyDescent="0.15">
      <c r="A1" s="223"/>
      <c r="B1" s="224"/>
      <c r="C1" s="224"/>
      <c r="D1" s="224"/>
      <c r="E1" s="225"/>
      <c r="F1" s="225"/>
      <c r="G1" s="225"/>
      <c r="H1" s="225"/>
      <c r="I1" s="224"/>
      <c r="J1" s="224"/>
      <c r="K1" s="224"/>
      <c r="L1" s="224"/>
      <c r="M1" s="225"/>
      <c r="N1" s="225"/>
      <c r="O1" s="225"/>
      <c r="P1" s="225"/>
      <c r="Q1" s="226"/>
    </row>
    <row r="2" spans="1:23" s="221" customFormat="1" ht="15" customHeight="1" x14ac:dyDescent="0.2">
      <c r="A2" s="126"/>
      <c r="B2" s="172" t="s">
        <v>119</v>
      </c>
      <c r="D2" s="229"/>
      <c r="E2" s="229"/>
      <c r="F2" s="229"/>
      <c r="G2" s="229"/>
      <c r="H2" s="229"/>
      <c r="I2" s="229"/>
      <c r="J2" s="230"/>
      <c r="K2" s="231"/>
      <c r="L2" s="231"/>
      <c r="M2" s="232"/>
      <c r="N2" s="231"/>
      <c r="O2" s="232"/>
      <c r="P2" s="233" t="s">
        <v>120</v>
      </c>
      <c r="Q2" s="127"/>
      <c r="R2" s="227" t="s">
        <v>121</v>
      </c>
      <c r="T2" s="264"/>
      <c r="U2" s="264"/>
    </row>
    <row r="3" spans="1:23" ht="4.5" customHeight="1" x14ac:dyDescent="0.15">
      <c r="A3" s="128"/>
      <c r="B3" s="136"/>
      <c r="C3" s="136"/>
      <c r="D3" s="136"/>
      <c r="E3" s="136"/>
      <c r="F3" s="136"/>
      <c r="G3" s="234"/>
      <c r="H3" s="234"/>
      <c r="I3" s="234"/>
      <c r="J3" s="234"/>
      <c r="K3" s="234"/>
      <c r="L3" s="234"/>
      <c r="M3" s="234"/>
      <c r="N3" s="234"/>
      <c r="O3" s="234"/>
      <c r="P3" s="234"/>
      <c r="Q3" s="129"/>
      <c r="T3" s="220"/>
      <c r="U3" s="220"/>
    </row>
    <row r="4" spans="1:23" ht="18" customHeight="1" x14ac:dyDescent="0.15">
      <c r="A4" s="235"/>
      <c r="B4" s="335" t="s">
        <v>261</v>
      </c>
      <c r="C4" s="335"/>
      <c r="D4" s="335"/>
      <c r="E4" s="335"/>
      <c r="F4" s="335"/>
      <c r="G4" s="20"/>
      <c r="H4" s="236" t="s">
        <v>122</v>
      </c>
      <c r="I4" s="237"/>
      <c r="J4" s="335" t="s">
        <v>262</v>
      </c>
      <c r="K4" s="335"/>
      <c r="L4" s="335"/>
      <c r="M4" s="335"/>
      <c r="N4" s="335"/>
      <c r="O4" s="20"/>
      <c r="P4" s="236" t="s">
        <v>123</v>
      </c>
      <c r="Q4" s="238"/>
      <c r="R4" s="136" t="s">
        <v>124</v>
      </c>
      <c r="T4" s="264"/>
      <c r="U4" s="264"/>
    </row>
    <row r="5" spans="1:23" ht="24" customHeight="1" x14ac:dyDescent="0.15">
      <c r="A5" s="239"/>
      <c r="B5" s="120" t="s">
        <v>125</v>
      </c>
      <c r="C5" s="121"/>
      <c r="D5" s="122" t="s">
        <v>126</v>
      </c>
      <c r="E5" s="122" t="s">
        <v>127</v>
      </c>
      <c r="F5" s="123" t="s">
        <v>128</v>
      </c>
      <c r="G5" s="122" t="s">
        <v>129</v>
      </c>
      <c r="H5" s="124" t="s">
        <v>130</v>
      </c>
      <c r="J5" s="120" t="s">
        <v>125</v>
      </c>
      <c r="K5" s="121"/>
      <c r="L5" s="122" t="s">
        <v>126</v>
      </c>
      <c r="M5" s="122" t="s">
        <v>127</v>
      </c>
      <c r="N5" s="123" t="s">
        <v>128</v>
      </c>
      <c r="O5" s="122" t="s">
        <v>129</v>
      </c>
      <c r="P5" s="124" t="s">
        <v>130</v>
      </c>
      <c r="Q5" s="240"/>
      <c r="T5" s="220"/>
      <c r="U5" s="220"/>
    </row>
    <row r="6" spans="1:23" ht="11.1" customHeight="1" x14ac:dyDescent="0.15">
      <c r="A6" s="239"/>
      <c r="B6" s="115" t="s">
        <v>131</v>
      </c>
      <c r="C6" s="116"/>
      <c r="D6" s="117" t="s">
        <v>132</v>
      </c>
      <c r="E6" s="117" t="s">
        <v>133</v>
      </c>
      <c r="F6" s="118" t="s">
        <v>134</v>
      </c>
      <c r="G6" s="117" t="s">
        <v>135</v>
      </c>
      <c r="H6" s="119" t="s">
        <v>136</v>
      </c>
      <c r="I6" s="215"/>
      <c r="J6" s="115" t="s">
        <v>131</v>
      </c>
      <c r="K6" s="116"/>
      <c r="L6" s="117" t="s">
        <v>132</v>
      </c>
      <c r="M6" s="117" t="s">
        <v>133</v>
      </c>
      <c r="N6" s="118" t="s">
        <v>134</v>
      </c>
      <c r="O6" s="117" t="s">
        <v>135</v>
      </c>
      <c r="P6" s="119" t="s">
        <v>136</v>
      </c>
      <c r="Q6" s="240"/>
    </row>
    <row r="7" spans="1:23" ht="11.1" customHeight="1" x14ac:dyDescent="0.15">
      <c r="A7" s="239"/>
      <c r="B7" s="336"/>
      <c r="C7" s="337"/>
      <c r="D7" s="113">
        <v>1</v>
      </c>
      <c r="E7" s="241"/>
      <c r="F7" s="241"/>
      <c r="G7" s="241"/>
      <c r="H7" s="140" t="str">
        <f>IF(ISBLANK(E7),"",E7+F7)</f>
        <v/>
      </c>
      <c r="J7" s="336"/>
      <c r="K7" s="337"/>
      <c r="L7" s="113">
        <v>1</v>
      </c>
      <c r="M7" s="241"/>
      <c r="N7" s="241"/>
      <c r="O7" s="241"/>
      <c r="P7" s="140" t="str">
        <f>IF(ISBLANK(M7),"",M7+N7)</f>
        <v/>
      </c>
      <c r="Q7" s="240"/>
      <c r="R7" s="227" t="s">
        <v>137</v>
      </c>
      <c r="S7" s="338"/>
      <c r="T7" s="339"/>
      <c r="V7" s="131" t="s">
        <v>138</v>
      </c>
      <c r="W7" s="242"/>
    </row>
    <row r="8" spans="1:23" ht="11.1" customHeight="1" x14ac:dyDescent="0.15">
      <c r="A8" s="239"/>
      <c r="B8" s="243"/>
      <c r="C8" s="265"/>
      <c r="D8" s="113">
        <v>2</v>
      </c>
      <c r="E8" s="241"/>
      <c r="F8" s="241"/>
      <c r="G8" s="241"/>
      <c r="H8" s="140" t="str">
        <f>IF(ISBLANK(E8),"",E8+F8)</f>
        <v/>
      </c>
      <c r="J8" s="243"/>
      <c r="K8" s="265"/>
      <c r="L8" s="113">
        <v>2</v>
      </c>
      <c r="M8" s="241"/>
      <c r="N8" s="241"/>
      <c r="O8" s="241"/>
      <c r="P8" s="140" t="str">
        <f>IF(ISBLANK(M8),"",M8+N8)</f>
        <v/>
      </c>
      <c r="Q8" s="240"/>
      <c r="R8" s="136" t="s">
        <v>140</v>
      </c>
      <c r="S8" s="338"/>
      <c r="T8" s="339"/>
      <c r="V8" s="131" t="s">
        <v>141</v>
      </c>
      <c r="W8" s="242"/>
    </row>
    <row r="9" spans="1:23" ht="11.1" customHeight="1" x14ac:dyDescent="0.15">
      <c r="A9" s="239"/>
      <c r="B9" s="114" t="s">
        <v>142</v>
      </c>
      <c r="C9" s="112"/>
      <c r="D9" s="113">
        <v>3</v>
      </c>
      <c r="E9" s="241"/>
      <c r="F9" s="241"/>
      <c r="G9" s="241"/>
      <c r="H9" s="140" t="str">
        <f>IF(ISBLANK(E9),"",E9+F9)</f>
        <v/>
      </c>
      <c r="J9" s="114" t="s">
        <v>142</v>
      </c>
      <c r="K9" s="112"/>
      <c r="L9" s="113">
        <v>3</v>
      </c>
      <c r="M9" s="241"/>
      <c r="N9" s="241"/>
      <c r="O9" s="241"/>
      <c r="P9" s="140" t="str">
        <f>IF(ISBLANK(M9),"",M9+N9)</f>
        <v/>
      </c>
      <c r="Q9" s="240"/>
      <c r="R9" s="136" t="s">
        <v>143</v>
      </c>
      <c r="S9" s="338"/>
      <c r="T9" s="339"/>
      <c r="U9" s="227" t="s">
        <v>144</v>
      </c>
      <c r="V9" s="131" t="s">
        <v>138</v>
      </c>
      <c r="W9" s="242"/>
    </row>
    <row r="10" spans="1:23" ht="11.1" customHeight="1" x14ac:dyDescent="0.15">
      <c r="A10" s="239"/>
      <c r="B10" s="336"/>
      <c r="C10" s="337"/>
      <c r="D10" s="113">
        <v>4</v>
      </c>
      <c r="E10" s="241"/>
      <c r="F10" s="241"/>
      <c r="G10" s="241"/>
      <c r="H10" s="140" t="str">
        <f>IF(ISBLANK(E10),"",E10+F10)</f>
        <v/>
      </c>
      <c r="J10" s="336"/>
      <c r="K10" s="337"/>
      <c r="L10" s="113">
        <v>4</v>
      </c>
      <c r="M10" s="241"/>
      <c r="N10" s="241"/>
      <c r="O10" s="241"/>
      <c r="P10" s="140" t="str">
        <f>IF(ISBLANK(M10),"",M10+N10)</f>
        <v/>
      </c>
      <c r="Q10" s="240"/>
      <c r="R10" s="131" t="s">
        <v>145</v>
      </c>
      <c r="S10" s="438"/>
      <c r="T10" s="339"/>
      <c r="U10" s="227" t="s">
        <v>144</v>
      </c>
      <c r="V10" s="131" t="s">
        <v>141</v>
      </c>
      <c r="W10" s="242"/>
    </row>
    <row r="11" spans="1:23" ht="11.1" customHeight="1" x14ac:dyDescent="0.15">
      <c r="A11" s="239"/>
      <c r="B11" s="243"/>
      <c r="C11" s="265"/>
      <c r="D11" s="245"/>
      <c r="E11" s="139" t="str">
        <f>IF(ISBLANK(E7),"",SUM(E7:E10))</f>
        <v/>
      </c>
      <c r="F11" s="139" t="str">
        <f>IF(ISBLANK(F7),"",SUM(F7:F10))</f>
        <v/>
      </c>
      <c r="G11" s="139" t="str">
        <f>IF(ISBLANK(G7),"",SUM(G7:G10))</f>
        <v/>
      </c>
      <c r="H11" s="140" t="str">
        <f>IF(ISBLANK(E7),"",SUM(H7:H10))</f>
        <v/>
      </c>
      <c r="J11" s="243"/>
      <c r="K11" s="265"/>
      <c r="L11" s="245"/>
      <c r="M11" s="139" t="str">
        <f>IF(ISBLANK(M7),"",SUM(M7:M10))</f>
        <v/>
      </c>
      <c r="N11" s="139" t="str">
        <f>IF(ISBLANK(N7),"",SUM(N7:N10))</f>
        <v/>
      </c>
      <c r="O11" s="139" t="str">
        <f>IF(ISBLANK(O7),"",SUM(O7:O10))</f>
        <v/>
      </c>
      <c r="P11" s="140" t="str">
        <f>IF(ISBLANK(M7),"",SUM(P7:P10))</f>
        <v/>
      </c>
      <c r="Q11" s="240"/>
      <c r="R11" s="136" t="s">
        <v>146</v>
      </c>
      <c r="S11" s="341"/>
      <c r="T11" s="339"/>
      <c r="U11" s="227" t="s">
        <v>147</v>
      </c>
      <c r="V11" s="136" t="s">
        <v>148</v>
      </c>
      <c r="W11" s="242"/>
    </row>
    <row r="12" spans="1:23" ht="11.1" customHeight="1" x14ac:dyDescent="0.15">
      <c r="A12" s="239"/>
      <c r="B12" s="114" t="s">
        <v>149</v>
      </c>
      <c r="C12" s="112"/>
      <c r="D12" s="61"/>
      <c r="E12" s="61"/>
      <c r="F12" s="61"/>
      <c r="G12" s="61"/>
      <c r="H12" s="11"/>
      <c r="J12" s="114" t="s">
        <v>149</v>
      </c>
      <c r="K12" s="112"/>
      <c r="L12" s="61"/>
      <c r="M12" s="61"/>
      <c r="N12" s="61"/>
      <c r="O12" s="61"/>
      <c r="P12" s="11"/>
      <c r="Q12" s="240"/>
      <c r="R12" s="136" t="s">
        <v>150</v>
      </c>
      <c r="S12" s="341"/>
      <c r="T12" s="339"/>
      <c r="U12" s="227" t="s">
        <v>147</v>
      </c>
      <c r="V12" s="136" t="s">
        <v>151</v>
      </c>
      <c r="W12" s="242"/>
    </row>
    <row r="13" spans="1:23" ht="11.1" customHeight="1" x14ac:dyDescent="0.15">
      <c r="A13" s="239"/>
      <c r="B13" s="336"/>
      <c r="C13" s="337"/>
      <c r="D13" s="246"/>
      <c r="E13" s="246"/>
      <c r="F13" s="246"/>
      <c r="G13" s="246"/>
      <c r="H13" s="7"/>
      <c r="J13" s="336"/>
      <c r="K13" s="337"/>
      <c r="L13" s="246"/>
      <c r="M13" s="246"/>
      <c r="N13" s="246"/>
      <c r="O13" s="246"/>
      <c r="P13" s="7"/>
      <c r="Q13" s="240"/>
    </row>
    <row r="14" spans="1:23" ht="11.1" customHeight="1" x14ac:dyDescent="0.15">
      <c r="A14" s="239"/>
      <c r="B14" s="247"/>
      <c r="C14" s="248"/>
      <c r="D14" s="9"/>
      <c r="E14" s="9"/>
      <c r="F14" s="9"/>
      <c r="G14" s="9"/>
      <c r="H14" s="10"/>
      <c r="J14" s="247"/>
      <c r="K14" s="248"/>
      <c r="L14" s="9"/>
      <c r="M14" s="9"/>
      <c r="N14" s="9"/>
      <c r="O14" s="9"/>
      <c r="P14" s="10"/>
      <c r="Q14" s="240"/>
    </row>
    <row r="15" spans="1:23" ht="4.5" customHeight="1" x14ac:dyDescent="0.15">
      <c r="A15" s="239"/>
      <c r="B15" s="249"/>
      <c r="C15" s="249"/>
      <c r="D15" s="249"/>
      <c r="E15" s="249"/>
      <c r="F15" s="249"/>
      <c r="G15" s="249"/>
      <c r="H15" s="249"/>
      <c r="J15" s="249"/>
      <c r="K15" s="249"/>
      <c r="L15" s="249"/>
      <c r="M15" s="249"/>
      <c r="N15" s="249"/>
      <c r="O15" s="249"/>
      <c r="P15" s="249"/>
      <c r="Q15" s="240"/>
    </row>
    <row r="16" spans="1:23" ht="24" customHeight="1" x14ac:dyDescent="0.15">
      <c r="A16" s="239"/>
      <c r="B16" s="120" t="s">
        <v>125</v>
      </c>
      <c r="C16" s="121"/>
      <c r="D16" s="122" t="s">
        <v>126</v>
      </c>
      <c r="E16" s="122" t="s">
        <v>127</v>
      </c>
      <c r="F16" s="123" t="s">
        <v>128</v>
      </c>
      <c r="G16" s="122" t="s">
        <v>129</v>
      </c>
      <c r="H16" s="124" t="s">
        <v>130</v>
      </c>
      <c r="J16" s="120" t="s">
        <v>125</v>
      </c>
      <c r="K16" s="121"/>
      <c r="L16" s="122" t="s">
        <v>126</v>
      </c>
      <c r="M16" s="122" t="s">
        <v>127</v>
      </c>
      <c r="N16" s="123" t="s">
        <v>128</v>
      </c>
      <c r="O16" s="122" t="s">
        <v>129</v>
      </c>
      <c r="P16" s="124" t="s">
        <v>130</v>
      </c>
      <c r="Q16" s="240"/>
    </row>
    <row r="17" spans="1:22" ht="11.1" customHeight="1" x14ac:dyDescent="0.15">
      <c r="A17" s="239"/>
      <c r="B17" s="115" t="s">
        <v>131</v>
      </c>
      <c r="C17" s="116"/>
      <c r="D17" s="117" t="s">
        <v>132</v>
      </c>
      <c r="E17" s="117" t="s">
        <v>133</v>
      </c>
      <c r="F17" s="118" t="s">
        <v>134</v>
      </c>
      <c r="G17" s="117" t="s">
        <v>135</v>
      </c>
      <c r="H17" s="119" t="s">
        <v>136</v>
      </c>
      <c r="I17" s="215"/>
      <c r="J17" s="115" t="s">
        <v>131</v>
      </c>
      <c r="K17" s="116"/>
      <c r="L17" s="117" t="s">
        <v>132</v>
      </c>
      <c r="M17" s="117" t="s">
        <v>133</v>
      </c>
      <c r="N17" s="118" t="s">
        <v>134</v>
      </c>
      <c r="O17" s="117" t="s">
        <v>135</v>
      </c>
      <c r="P17" s="119" t="s">
        <v>136</v>
      </c>
      <c r="Q17" s="240"/>
    </row>
    <row r="18" spans="1:22" ht="11.1" customHeight="1" x14ac:dyDescent="0.15">
      <c r="A18" s="239"/>
      <c r="B18" s="336"/>
      <c r="C18" s="337"/>
      <c r="D18" s="113">
        <v>1</v>
      </c>
      <c r="E18" s="241"/>
      <c r="F18" s="241"/>
      <c r="G18" s="241"/>
      <c r="H18" s="140" t="str">
        <f>IF(ISBLANK(E18),"",E18+F18)</f>
        <v/>
      </c>
      <c r="J18" s="336"/>
      <c r="K18" s="337"/>
      <c r="L18" s="113">
        <v>1</v>
      </c>
      <c r="M18" s="241"/>
      <c r="N18" s="241"/>
      <c r="O18" s="241"/>
      <c r="P18" s="140" t="str">
        <f>IF(ISBLANK(M18),"",M18+N18)</f>
        <v/>
      </c>
      <c r="Q18" s="240"/>
      <c r="S18" s="342"/>
      <c r="T18" s="343"/>
      <c r="U18" s="242"/>
    </row>
    <row r="19" spans="1:22" ht="11.1" customHeight="1" x14ac:dyDescent="0.15">
      <c r="A19" s="239"/>
      <c r="B19" s="243"/>
      <c r="C19" s="265"/>
      <c r="D19" s="113">
        <v>2</v>
      </c>
      <c r="E19" s="241"/>
      <c r="F19" s="241"/>
      <c r="G19" s="241"/>
      <c r="H19" s="140" t="str">
        <f>IF(ISBLANK(E19),"",E19+F19)</f>
        <v/>
      </c>
      <c r="I19">
        <v>29</v>
      </c>
      <c r="J19" s="243"/>
      <c r="K19" s="265"/>
      <c r="L19" s="113">
        <v>2</v>
      </c>
      <c r="M19" s="241"/>
      <c r="N19" s="241"/>
      <c r="O19" s="241"/>
      <c r="P19" s="140" t="str">
        <f>IF(ISBLANK(M19),"",M19+N19)</f>
        <v/>
      </c>
      <c r="Q19" s="240"/>
      <c r="R19" s="18"/>
      <c r="S19" s="208"/>
      <c r="T19" s="31" t="s">
        <v>7</v>
      </c>
      <c r="U19" s="242"/>
    </row>
    <row r="20" spans="1:22" ht="11.1" customHeight="1" x14ac:dyDescent="0.15">
      <c r="A20" s="239"/>
      <c r="B20" s="114" t="s">
        <v>142</v>
      </c>
      <c r="C20" s="112"/>
      <c r="D20" s="113">
        <v>3</v>
      </c>
      <c r="E20" s="241"/>
      <c r="F20" s="241"/>
      <c r="G20" s="241"/>
      <c r="H20" s="140" t="str">
        <f>IF(ISBLANK(E20),"",E20+F20)</f>
        <v/>
      </c>
      <c r="J20" s="114" t="s">
        <v>142</v>
      </c>
      <c r="K20" s="112"/>
      <c r="L20" s="113">
        <v>3</v>
      </c>
      <c r="M20" s="241"/>
      <c r="N20" s="241"/>
      <c r="O20" s="241"/>
      <c r="P20" s="140" t="str">
        <f>IF(ISBLANK(M20),"",M20+N20)</f>
        <v/>
      </c>
      <c r="Q20" s="240"/>
      <c r="R20" s="18"/>
      <c r="S20" s="208"/>
      <c r="T20" s="31" t="s">
        <v>10</v>
      </c>
      <c r="U20" s="242"/>
    </row>
    <row r="21" spans="1:22" ht="11.1" customHeight="1" x14ac:dyDescent="0.15">
      <c r="A21" s="239"/>
      <c r="B21" s="336"/>
      <c r="C21" s="337"/>
      <c r="D21" s="113">
        <v>4</v>
      </c>
      <c r="E21" s="241"/>
      <c r="F21" s="241"/>
      <c r="G21" s="241"/>
      <c r="H21" s="140" t="str">
        <f>IF(ISBLANK(E21),"",E21+F21)</f>
        <v/>
      </c>
      <c r="J21" s="336"/>
      <c r="K21" s="337"/>
      <c r="L21" s="113">
        <v>4</v>
      </c>
      <c r="M21" s="241"/>
      <c r="N21" s="241"/>
      <c r="O21" s="241"/>
      <c r="P21" s="140" t="str">
        <f>IF(ISBLANK(M21),"",M21+N21)</f>
        <v/>
      </c>
      <c r="Q21" s="240"/>
      <c r="R21" s="18"/>
      <c r="S21" s="208"/>
      <c r="T21" s="31" t="s">
        <v>18</v>
      </c>
      <c r="U21" s="242"/>
    </row>
    <row r="22" spans="1:22" ht="11.1" customHeight="1" x14ac:dyDescent="0.15">
      <c r="A22" s="239"/>
      <c r="B22" s="243"/>
      <c r="C22" s="265"/>
      <c r="D22" s="245"/>
      <c r="E22" s="139" t="str">
        <f>IF(ISBLANK(E18),"",SUM(E18:E21))</f>
        <v/>
      </c>
      <c r="F22" s="139" t="str">
        <f>IF(ISBLANK(F18),"",SUM(F18:F21))</f>
        <v/>
      </c>
      <c r="G22" s="139" t="str">
        <f>IF(ISBLANK(G18),"",SUM(G18:G21))</f>
        <v/>
      </c>
      <c r="H22" s="140" t="str">
        <f>IF(ISBLANK(E18),"",SUM(H18:H21))</f>
        <v/>
      </c>
      <c r="J22" s="243"/>
      <c r="K22" s="265"/>
      <c r="L22" s="245"/>
      <c r="M22" s="139" t="str">
        <f>IF(ISBLANK(M18),"",SUM(M18:M21))</f>
        <v/>
      </c>
      <c r="N22" s="139" t="str">
        <f>IF(ISBLANK(N18),"",SUM(N18:N21))</f>
        <v/>
      </c>
      <c r="O22" s="139" t="str">
        <f>IF(ISBLANK(O18),"",SUM(O18:O21))</f>
        <v/>
      </c>
      <c r="P22" s="140" t="str">
        <f>IF(ISBLANK(M18),"",SUM(P18:P21))</f>
        <v/>
      </c>
      <c r="Q22" s="240"/>
      <c r="R22" s="30"/>
      <c r="S22" s="31" t="s">
        <v>20</v>
      </c>
      <c r="T22" s="31" t="s">
        <v>21</v>
      </c>
      <c r="U22" s="242"/>
    </row>
    <row r="23" spans="1:22" ht="11.1" customHeight="1" x14ac:dyDescent="0.15">
      <c r="A23" s="239"/>
      <c r="B23" s="114" t="s">
        <v>149</v>
      </c>
      <c r="C23" s="112"/>
      <c r="D23" s="61"/>
      <c r="E23" s="61"/>
      <c r="F23" s="61"/>
      <c r="G23" s="61"/>
      <c r="H23" s="11"/>
      <c r="J23" s="114" t="s">
        <v>149</v>
      </c>
      <c r="K23" s="112"/>
      <c r="L23" s="61"/>
      <c r="M23" s="61"/>
      <c r="N23" s="61"/>
      <c r="O23" s="61"/>
      <c r="P23" s="11"/>
      <c r="Q23" s="240"/>
      <c r="R23" s="30"/>
      <c r="S23" s="31" t="s">
        <v>25</v>
      </c>
      <c r="T23" s="31" t="s">
        <v>21</v>
      </c>
      <c r="U23" s="242"/>
    </row>
    <row r="24" spans="1:22" ht="11.1" customHeight="1" x14ac:dyDescent="0.15">
      <c r="A24" s="239"/>
      <c r="B24" s="336"/>
      <c r="C24" s="337"/>
      <c r="D24" s="246"/>
      <c r="E24" s="246"/>
      <c r="F24" s="246"/>
      <c r="G24" s="246"/>
      <c r="H24" s="7"/>
      <c r="J24" s="336"/>
      <c r="K24" s="337"/>
      <c r="L24" s="246"/>
      <c r="M24" s="246"/>
      <c r="N24" s="246"/>
      <c r="O24" s="246"/>
      <c r="P24" s="7"/>
      <c r="Q24" s="240"/>
    </row>
    <row r="25" spans="1:22" ht="11.1" customHeight="1" x14ac:dyDescent="0.15">
      <c r="A25" s="239"/>
      <c r="B25" s="247"/>
      <c r="C25" s="248"/>
      <c r="D25" s="9"/>
      <c r="E25" s="9"/>
      <c r="F25" s="9"/>
      <c r="G25" s="9"/>
      <c r="H25" s="10"/>
      <c r="J25" s="247"/>
      <c r="K25" s="248"/>
      <c r="L25" s="9"/>
      <c r="M25" s="9"/>
      <c r="N25" s="9"/>
      <c r="O25" s="9"/>
      <c r="P25" s="10"/>
      <c r="Q25" s="240"/>
    </row>
    <row r="26" spans="1:22" ht="4.5" customHeight="1" x14ac:dyDescent="0.15">
      <c r="A26" s="239"/>
      <c r="B26" s="249"/>
      <c r="C26" s="249"/>
      <c r="D26" s="249"/>
      <c r="E26" s="249"/>
      <c r="F26" s="249"/>
      <c r="G26" s="249"/>
      <c r="H26" s="249"/>
      <c r="J26" s="249"/>
      <c r="K26" s="249"/>
      <c r="L26" s="249"/>
      <c r="M26" s="249"/>
      <c r="N26" s="249"/>
      <c r="O26" s="249"/>
      <c r="P26" s="249"/>
      <c r="Q26" s="240"/>
    </row>
    <row r="27" spans="1:22" ht="24" customHeight="1" x14ac:dyDescent="0.15">
      <c r="A27" s="239"/>
      <c r="B27" s="120" t="s">
        <v>125</v>
      </c>
      <c r="C27" s="121"/>
      <c r="D27" s="122" t="s">
        <v>126</v>
      </c>
      <c r="E27" s="122" t="s">
        <v>127</v>
      </c>
      <c r="F27" s="123" t="s">
        <v>128</v>
      </c>
      <c r="G27" s="122" t="s">
        <v>129</v>
      </c>
      <c r="H27" s="124" t="s">
        <v>130</v>
      </c>
      <c r="J27" s="120" t="s">
        <v>125</v>
      </c>
      <c r="K27" s="121"/>
      <c r="L27" s="122" t="s">
        <v>126</v>
      </c>
      <c r="M27" s="122" t="s">
        <v>127</v>
      </c>
      <c r="N27" s="123" t="s">
        <v>128</v>
      </c>
      <c r="O27" s="122" t="s">
        <v>129</v>
      </c>
      <c r="P27" s="124" t="s">
        <v>130</v>
      </c>
      <c r="Q27" s="240"/>
    </row>
    <row r="28" spans="1:22" ht="11.1" customHeight="1" x14ac:dyDescent="0.15">
      <c r="A28" s="239"/>
      <c r="B28" s="115" t="s">
        <v>131</v>
      </c>
      <c r="C28" s="116"/>
      <c r="D28" s="117" t="s">
        <v>132</v>
      </c>
      <c r="E28" s="117" t="s">
        <v>133</v>
      </c>
      <c r="F28" s="118" t="s">
        <v>134</v>
      </c>
      <c r="G28" s="117" t="s">
        <v>135</v>
      </c>
      <c r="H28" s="119" t="s">
        <v>136</v>
      </c>
      <c r="I28" s="215"/>
      <c r="J28" s="115" t="s">
        <v>131</v>
      </c>
      <c r="K28" s="116"/>
      <c r="L28" s="117" t="s">
        <v>132</v>
      </c>
      <c r="M28" s="117" t="s">
        <v>133</v>
      </c>
      <c r="N28" s="118" t="s">
        <v>134</v>
      </c>
      <c r="O28" s="117" t="s">
        <v>135</v>
      </c>
      <c r="P28" s="119" t="s">
        <v>136</v>
      </c>
      <c r="Q28" s="240"/>
    </row>
    <row r="29" spans="1:22" ht="11.1" customHeight="1" x14ac:dyDescent="0.15">
      <c r="A29" s="239"/>
      <c r="B29" s="336"/>
      <c r="C29" s="337"/>
      <c r="D29" s="113">
        <v>1</v>
      </c>
      <c r="E29" s="241"/>
      <c r="F29" s="241"/>
      <c r="G29" s="241"/>
      <c r="H29" s="140" t="str">
        <f>IF(ISBLANK(E29),"",E29+F29)</f>
        <v/>
      </c>
      <c r="J29" s="336"/>
      <c r="K29" s="337"/>
      <c r="L29" s="113">
        <v>1</v>
      </c>
      <c r="M29" s="241"/>
      <c r="N29" s="241"/>
      <c r="O29" s="241"/>
      <c r="P29" s="140" t="str">
        <f>IF(ISBLANK(M29),"",M29+N29)</f>
        <v/>
      </c>
      <c r="Q29" s="240"/>
      <c r="T29" s="131" t="s">
        <v>152</v>
      </c>
      <c r="U29" s="338"/>
      <c r="V29" s="344"/>
    </row>
    <row r="30" spans="1:22" ht="11.1" customHeight="1" x14ac:dyDescent="0.15">
      <c r="A30" s="239"/>
      <c r="B30" s="243"/>
      <c r="C30" s="265"/>
      <c r="D30" s="113">
        <v>2</v>
      </c>
      <c r="E30" s="241"/>
      <c r="F30" s="241"/>
      <c r="G30" s="241"/>
      <c r="H30" s="140" t="str">
        <f>IF(ISBLANK(E30),"",E30+F30)</f>
        <v/>
      </c>
      <c r="J30" s="243"/>
      <c r="K30" s="265"/>
      <c r="L30" s="113">
        <v>2</v>
      </c>
      <c r="M30" s="241"/>
      <c r="N30" s="241"/>
      <c r="O30" s="241"/>
      <c r="P30" s="140" t="str">
        <f>IF(ISBLANK(M30),"",M30+N30)</f>
        <v/>
      </c>
      <c r="Q30" s="240"/>
      <c r="T30" s="131" t="s">
        <v>152</v>
      </c>
      <c r="U30" s="338"/>
      <c r="V30" s="344"/>
    </row>
    <row r="31" spans="1:22" ht="11.1" customHeight="1" x14ac:dyDescent="0.15">
      <c r="A31" s="239"/>
      <c r="B31" s="114" t="s">
        <v>142</v>
      </c>
      <c r="C31" s="112"/>
      <c r="D31" s="113">
        <v>3</v>
      </c>
      <c r="E31" s="241"/>
      <c r="F31" s="241"/>
      <c r="G31" s="241"/>
      <c r="H31" s="140" t="str">
        <f>IF(ISBLANK(E31),"",E31+F31)</f>
        <v/>
      </c>
      <c r="J31" s="114" t="s">
        <v>142</v>
      </c>
      <c r="K31" s="112"/>
      <c r="L31" s="113">
        <v>3</v>
      </c>
      <c r="M31" s="241"/>
      <c r="N31" s="241"/>
      <c r="O31" s="241"/>
      <c r="P31" s="140" t="str">
        <f>IF(ISBLANK(M31),"",M31+N31)</f>
        <v/>
      </c>
      <c r="Q31" s="240"/>
      <c r="T31" s="131" t="s">
        <v>152</v>
      </c>
      <c r="U31" s="338"/>
      <c r="V31" s="344"/>
    </row>
    <row r="32" spans="1:22" ht="11.1" customHeight="1" x14ac:dyDescent="0.15">
      <c r="A32" s="239"/>
      <c r="B32" s="336"/>
      <c r="C32" s="337"/>
      <c r="D32" s="113">
        <v>4</v>
      </c>
      <c r="E32" s="241"/>
      <c r="F32" s="241"/>
      <c r="G32" s="241"/>
      <c r="H32" s="140" t="str">
        <f>IF(ISBLANK(E32),"",E32+F32)</f>
        <v/>
      </c>
      <c r="J32" s="336"/>
      <c r="K32" s="337"/>
      <c r="L32" s="113">
        <v>4</v>
      </c>
      <c r="M32" s="241"/>
      <c r="N32" s="241"/>
      <c r="O32" s="241"/>
      <c r="P32" s="140" t="str">
        <f>IF(ISBLANK(M32),"",M32+N32)</f>
        <v/>
      </c>
      <c r="Q32" s="240"/>
      <c r="T32" s="131" t="s">
        <v>152</v>
      </c>
      <c r="U32" s="338"/>
      <c r="V32" s="344"/>
    </row>
    <row r="33" spans="1:23" ht="11.1" customHeight="1" x14ac:dyDescent="0.15">
      <c r="A33" s="239"/>
      <c r="B33" s="243"/>
      <c r="C33" s="265"/>
      <c r="D33" s="245"/>
      <c r="E33" s="139" t="str">
        <f>IF(ISBLANK(E29),"",SUM(E29:E32))</f>
        <v/>
      </c>
      <c r="F33" s="139" t="str">
        <f>IF(ISBLANK(F29),"",SUM(F29:F32))</f>
        <v/>
      </c>
      <c r="G33" s="139" t="str">
        <f>IF(ISBLANK(G29),"",SUM(G29:G32))</f>
        <v/>
      </c>
      <c r="H33" s="140" t="str">
        <f>IF(ISBLANK(E29),"",SUM(H29:H32))</f>
        <v/>
      </c>
      <c r="J33" s="243"/>
      <c r="K33" s="265"/>
      <c r="L33" s="245"/>
      <c r="M33" s="139" t="str">
        <f>IF(ISBLANK(M29),"",SUM(M29:M32))</f>
        <v/>
      </c>
      <c r="N33" s="139" t="str">
        <f>IF(ISBLANK(N29),"",SUM(N29:N32))</f>
        <v/>
      </c>
      <c r="O33" s="139" t="str">
        <f>IF(ISBLANK(O29),"",SUM(O29:O32))</f>
        <v/>
      </c>
      <c r="P33" s="140" t="str">
        <f>IF(ISBLANK(M29),"",SUM(P29:P32))</f>
        <v/>
      </c>
      <c r="Q33" s="240"/>
      <c r="T33" s="136" t="s">
        <v>153</v>
      </c>
      <c r="U33" s="338"/>
      <c r="V33" s="344"/>
    </row>
    <row r="34" spans="1:23" ht="11.1" customHeight="1" x14ac:dyDescent="0.15">
      <c r="A34" s="239"/>
      <c r="B34" s="114" t="s">
        <v>149</v>
      </c>
      <c r="C34" s="112"/>
      <c r="D34" s="61"/>
      <c r="E34" s="61"/>
      <c r="F34" s="61"/>
      <c r="G34" s="61"/>
      <c r="H34" s="11"/>
      <c r="J34" s="114" t="s">
        <v>149</v>
      </c>
      <c r="K34" s="112"/>
      <c r="L34" s="61"/>
      <c r="M34" s="61"/>
      <c r="N34" s="61"/>
      <c r="O34" s="61"/>
      <c r="P34" s="11"/>
      <c r="Q34" s="240"/>
    </row>
    <row r="35" spans="1:23" ht="11.1" customHeight="1" x14ac:dyDescent="0.15">
      <c r="A35" s="239"/>
      <c r="B35" s="336"/>
      <c r="C35" s="337"/>
      <c r="D35" s="246"/>
      <c r="E35" s="246"/>
      <c r="F35" s="246"/>
      <c r="G35" s="246"/>
      <c r="H35" s="7"/>
      <c r="J35" s="336"/>
      <c r="K35" s="337"/>
      <c r="L35" s="246"/>
      <c r="M35" s="246"/>
      <c r="N35" s="246"/>
      <c r="O35" s="246"/>
      <c r="P35" s="7"/>
      <c r="Q35" s="240"/>
      <c r="R35" s="136" t="s">
        <v>154</v>
      </c>
      <c r="S35" s="459"/>
      <c r="T35" s="460"/>
      <c r="U35" s="460"/>
      <c r="V35" s="460"/>
      <c r="W35" s="461"/>
    </row>
    <row r="36" spans="1:23" ht="11.1" customHeight="1" x14ac:dyDescent="0.15">
      <c r="A36" s="239"/>
      <c r="B36" s="247"/>
      <c r="C36" s="248"/>
      <c r="D36" s="9"/>
      <c r="E36" s="9"/>
      <c r="F36" s="9"/>
      <c r="G36" s="9"/>
      <c r="H36" s="10"/>
      <c r="J36" s="247"/>
      <c r="K36" s="248"/>
      <c r="L36" s="9"/>
      <c r="M36" s="9"/>
      <c r="N36" s="9"/>
      <c r="O36" s="9"/>
      <c r="P36" s="10"/>
      <c r="Q36" s="240"/>
      <c r="S36" s="462"/>
      <c r="T36" s="463"/>
      <c r="U36" s="463"/>
      <c r="V36" s="463"/>
      <c r="W36" s="464"/>
    </row>
    <row r="37" spans="1:23" ht="4.5" customHeight="1" x14ac:dyDescent="0.15">
      <c r="A37" s="239"/>
      <c r="B37" s="249"/>
      <c r="C37" s="249"/>
      <c r="D37" s="249"/>
      <c r="E37" s="249"/>
      <c r="F37" s="249"/>
      <c r="G37" s="249"/>
      <c r="H37" s="249"/>
      <c r="J37" s="249"/>
      <c r="K37" s="249"/>
      <c r="L37" s="249"/>
      <c r="M37" s="249"/>
      <c r="N37" s="249"/>
      <c r="O37" s="249"/>
      <c r="P37" s="249"/>
      <c r="Q37" s="240"/>
      <c r="S37" s="462"/>
      <c r="T37" s="463"/>
      <c r="U37" s="463"/>
      <c r="V37" s="463"/>
      <c r="W37" s="464"/>
    </row>
    <row r="38" spans="1:23" ht="24" customHeight="1" x14ac:dyDescent="0.15">
      <c r="A38" s="239"/>
      <c r="B38" s="120" t="s">
        <v>125</v>
      </c>
      <c r="C38" s="121"/>
      <c r="D38" s="122" t="s">
        <v>126</v>
      </c>
      <c r="E38" s="122" t="s">
        <v>127</v>
      </c>
      <c r="F38" s="123" t="s">
        <v>128</v>
      </c>
      <c r="G38" s="122" t="s">
        <v>129</v>
      </c>
      <c r="H38" s="124" t="s">
        <v>130</v>
      </c>
      <c r="J38" s="120" t="s">
        <v>125</v>
      </c>
      <c r="K38" s="121"/>
      <c r="L38" s="122" t="s">
        <v>126</v>
      </c>
      <c r="M38" s="122" t="s">
        <v>127</v>
      </c>
      <c r="N38" s="123" t="s">
        <v>128</v>
      </c>
      <c r="O38" s="122" t="s">
        <v>129</v>
      </c>
      <c r="P38" s="124" t="s">
        <v>130</v>
      </c>
      <c r="Q38" s="240"/>
      <c r="S38" s="462"/>
      <c r="T38" s="463"/>
      <c r="U38" s="463"/>
      <c r="V38" s="463"/>
      <c r="W38" s="464"/>
    </row>
    <row r="39" spans="1:23" ht="11.1" customHeight="1" x14ac:dyDescent="0.15">
      <c r="A39" s="239"/>
      <c r="B39" s="115" t="s">
        <v>131</v>
      </c>
      <c r="C39" s="116"/>
      <c r="D39" s="117" t="s">
        <v>132</v>
      </c>
      <c r="E39" s="117" t="s">
        <v>133</v>
      </c>
      <c r="F39" s="118" t="s">
        <v>134</v>
      </c>
      <c r="G39" s="117" t="s">
        <v>135</v>
      </c>
      <c r="H39" s="119" t="s">
        <v>136</v>
      </c>
      <c r="I39" s="215"/>
      <c r="J39" s="115" t="s">
        <v>131</v>
      </c>
      <c r="K39" s="116"/>
      <c r="L39" s="117" t="s">
        <v>132</v>
      </c>
      <c r="M39" s="117" t="s">
        <v>133</v>
      </c>
      <c r="N39" s="118" t="s">
        <v>134</v>
      </c>
      <c r="O39" s="117" t="s">
        <v>135</v>
      </c>
      <c r="P39" s="119" t="s">
        <v>136</v>
      </c>
      <c r="Q39" s="240"/>
      <c r="S39" s="462"/>
      <c r="T39" s="463"/>
      <c r="U39" s="463"/>
      <c r="V39" s="463"/>
      <c r="W39" s="464"/>
    </row>
    <row r="40" spans="1:23" ht="11.1" customHeight="1" x14ac:dyDescent="0.15">
      <c r="A40" s="239"/>
      <c r="B40" s="336"/>
      <c r="C40" s="337"/>
      <c r="D40" s="113">
        <v>1</v>
      </c>
      <c r="E40" s="241"/>
      <c r="F40" s="241"/>
      <c r="G40" s="241"/>
      <c r="H40" s="140" t="str">
        <f>IF(ISBLANK(E40),"",E40+F40)</f>
        <v/>
      </c>
      <c r="J40" s="336"/>
      <c r="K40" s="337"/>
      <c r="L40" s="113">
        <v>1</v>
      </c>
      <c r="M40" s="241"/>
      <c r="N40" s="241"/>
      <c r="O40" s="241"/>
      <c r="P40" s="140" t="str">
        <f>IF(ISBLANK(M40),"",M40+N40)</f>
        <v/>
      </c>
      <c r="Q40" s="240"/>
      <c r="S40" s="462"/>
      <c r="T40" s="463"/>
      <c r="U40" s="463"/>
      <c r="V40" s="463"/>
      <c r="W40" s="464"/>
    </row>
    <row r="41" spans="1:23" ht="11.1" customHeight="1" x14ac:dyDescent="0.15">
      <c r="A41" s="239"/>
      <c r="B41" s="243"/>
      <c r="C41" s="265"/>
      <c r="D41" s="113">
        <v>2</v>
      </c>
      <c r="E41" s="241"/>
      <c r="F41" s="241"/>
      <c r="G41" s="241"/>
      <c r="H41" s="140" t="str">
        <f>IF(ISBLANK(E41),"",E41+F41)</f>
        <v/>
      </c>
      <c r="J41" s="243"/>
      <c r="K41" s="265"/>
      <c r="L41" s="113">
        <v>2</v>
      </c>
      <c r="M41" s="241"/>
      <c r="N41" s="241"/>
      <c r="O41" s="241"/>
      <c r="P41" s="140" t="str">
        <f>IF(ISBLANK(M41),"",M41+N41)</f>
        <v/>
      </c>
      <c r="Q41" s="240"/>
      <c r="S41" s="462"/>
      <c r="T41" s="463"/>
      <c r="U41" s="463"/>
      <c r="V41" s="463"/>
      <c r="W41" s="464"/>
    </row>
    <row r="42" spans="1:23" ht="11.1" customHeight="1" x14ac:dyDescent="0.15">
      <c r="A42" s="239"/>
      <c r="B42" s="114" t="s">
        <v>142</v>
      </c>
      <c r="C42" s="112"/>
      <c r="D42" s="113">
        <v>3</v>
      </c>
      <c r="E42" s="241"/>
      <c r="F42" s="241"/>
      <c r="G42" s="241"/>
      <c r="H42" s="140" t="str">
        <f>IF(ISBLANK(E42),"",E42+F42)</f>
        <v/>
      </c>
      <c r="J42" s="114" t="s">
        <v>142</v>
      </c>
      <c r="K42" s="112"/>
      <c r="L42" s="113">
        <v>3</v>
      </c>
      <c r="M42" s="241"/>
      <c r="N42" s="241"/>
      <c r="O42" s="241"/>
      <c r="P42" s="140" t="str">
        <f>IF(ISBLANK(M42),"",M42+N42)</f>
        <v/>
      </c>
      <c r="Q42" s="240"/>
      <c r="S42" s="465"/>
      <c r="T42" s="466"/>
      <c r="U42" s="466"/>
      <c r="V42" s="466"/>
      <c r="W42" s="467"/>
    </row>
    <row r="43" spans="1:23" ht="11.1" customHeight="1" x14ac:dyDescent="0.15">
      <c r="A43" s="239"/>
      <c r="B43" s="336"/>
      <c r="C43" s="337"/>
      <c r="D43" s="113">
        <v>4</v>
      </c>
      <c r="E43" s="241"/>
      <c r="F43" s="241"/>
      <c r="G43" s="241"/>
      <c r="H43" s="140" t="str">
        <f>IF(ISBLANK(E43),"",E43+F43)</f>
        <v/>
      </c>
      <c r="J43" s="336"/>
      <c r="K43" s="337"/>
      <c r="L43" s="113">
        <v>4</v>
      </c>
      <c r="M43" s="241"/>
      <c r="N43" s="241"/>
      <c r="O43" s="241"/>
      <c r="P43" s="140" t="str">
        <f>IF(ISBLANK(M43),"",M43+N43)</f>
        <v/>
      </c>
      <c r="Q43" s="240"/>
    </row>
    <row r="44" spans="1:23" ht="11.1" customHeight="1" x14ac:dyDescent="0.15">
      <c r="A44" s="239"/>
      <c r="B44" s="243"/>
      <c r="C44" s="265"/>
      <c r="D44" s="245"/>
      <c r="E44" s="139" t="str">
        <f>IF(ISBLANK(E40),"",SUM(E40:E43))</f>
        <v/>
      </c>
      <c r="F44" s="139" t="str">
        <f>IF(ISBLANK(F40),"",SUM(F40:F43))</f>
        <v/>
      </c>
      <c r="G44" s="139" t="str">
        <f>IF(ISBLANK(G40),"",SUM(G40:G43))</f>
        <v/>
      </c>
      <c r="H44" s="140" t="str">
        <f>IF(ISBLANK(E40),"",SUM(H40:H43))</f>
        <v/>
      </c>
      <c r="J44" s="243"/>
      <c r="K44" s="265"/>
      <c r="L44" s="245"/>
      <c r="M44" s="139" t="str">
        <f>IF(ISBLANK(M40),"",SUM(M40:M43))</f>
        <v/>
      </c>
      <c r="N44" s="139" t="str">
        <f>IF(ISBLANK(N40),"",SUM(N40:N43))</f>
        <v/>
      </c>
      <c r="O44" s="139" t="str">
        <f>IF(ISBLANK(O40),"",SUM(O40:O43))</f>
        <v/>
      </c>
      <c r="P44" s="140" t="str">
        <f>IF(ISBLANK(M40),"",SUM(P40:P43))</f>
        <v/>
      </c>
      <c r="Q44" s="240"/>
    </row>
    <row r="45" spans="1:23" ht="11.1" customHeight="1" x14ac:dyDescent="0.15">
      <c r="A45" s="239"/>
      <c r="B45" s="114" t="s">
        <v>149</v>
      </c>
      <c r="C45" s="112"/>
      <c r="D45" s="59"/>
      <c r="E45" s="254">
        <v>0</v>
      </c>
      <c r="F45" s="254">
        <v>0</v>
      </c>
      <c r="G45" s="254">
        <v>0</v>
      </c>
      <c r="H45" s="193">
        <f>IF(ISBLANK(E45),"",SUM(E45:G45))</f>
        <v>0</v>
      </c>
      <c r="J45" s="114" t="s">
        <v>149</v>
      </c>
      <c r="K45" s="112"/>
      <c r="L45" s="245"/>
      <c r="M45" s="254">
        <v>0</v>
      </c>
      <c r="N45" s="254">
        <v>0</v>
      </c>
      <c r="O45" s="254">
        <v>0</v>
      </c>
      <c r="P45" s="193">
        <f>IF(ISBLANK(M45),"",SUM(M45:O45))</f>
        <v>0</v>
      </c>
      <c r="Q45" s="240"/>
    </row>
    <row r="46" spans="1:23" ht="11.1" customHeight="1" x14ac:dyDescent="0.15">
      <c r="A46" s="239"/>
      <c r="B46" s="336"/>
      <c r="C46" s="337"/>
      <c r="D46" s="59"/>
      <c r="E46" s="254">
        <v>0</v>
      </c>
      <c r="F46" s="254"/>
      <c r="G46" s="254">
        <v>0</v>
      </c>
      <c r="H46" s="194">
        <f>IF(ISBLANK(E46),"",SUM(E46:G46))</f>
        <v>0</v>
      </c>
      <c r="J46" s="336"/>
      <c r="K46" s="337"/>
      <c r="L46" s="59"/>
      <c r="M46" s="254">
        <v>0</v>
      </c>
      <c r="N46" s="254">
        <v>0</v>
      </c>
      <c r="O46" s="254">
        <v>0</v>
      </c>
      <c r="P46" s="194">
        <f>IF(ISBLANK(M46),"",SUM(M46:O46))</f>
        <v>0</v>
      </c>
      <c r="Q46" s="240"/>
    </row>
    <row r="47" spans="1:23" ht="11.1" customHeight="1" x14ac:dyDescent="0.15">
      <c r="A47" s="239"/>
      <c r="B47" s="243"/>
      <c r="C47" s="265"/>
      <c r="D47" s="59"/>
      <c r="E47" s="254">
        <v>0</v>
      </c>
      <c r="F47" s="254"/>
      <c r="G47" s="254">
        <v>0</v>
      </c>
      <c r="H47" s="194">
        <f>IF(ISBLANK(E47),"",SUM(E47:G47))</f>
        <v>0</v>
      </c>
      <c r="J47" s="243"/>
      <c r="K47" s="265"/>
      <c r="L47" s="59"/>
      <c r="M47" s="254">
        <v>0</v>
      </c>
      <c r="N47" s="254"/>
      <c r="O47" s="254">
        <v>0</v>
      </c>
      <c r="P47" s="194">
        <f>IF(ISBLANK(M47),"",SUM(M47:O47))</f>
        <v>0</v>
      </c>
      <c r="Q47" s="240"/>
    </row>
    <row r="48" spans="1:23" ht="11.1" customHeight="1" x14ac:dyDescent="0.15">
      <c r="A48" s="239"/>
      <c r="B48" s="6"/>
      <c r="C48" s="246"/>
      <c r="D48" s="59"/>
      <c r="E48" s="254">
        <v>0</v>
      </c>
      <c r="F48" s="254"/>
      <c r="G48" s="254">
        <v>0</v>
      </c>
      <c r="H48" s="194">
        <f>IF(ISBLANK(E48),"",SUM(E48:G48))</f>
        <v>0</v>
      </c>
      <c r="J48" s="6"/>
      <c r="K48" s="246"/>
      <c r="L48" s="59"/>
      <c r="M48" s="254">
        <v>0</v>
      </c>
      <c r="N48" s="254"/>
      <c r="O48" s="254">
        <v>0</v>
      </c>
      <c r="P48" s="194">
        <f>IF(ISBLANK(M48),"",SUM(M48:O48))</f>
        <v>0</v>
      </c>
      <c r="Q48" s="240"/>
    </row>
    <row r="49" spans="1:17" ht="11.1" customHeight="1" x14ac:dyDescent="0.15">
      <c r="A49" s="239"/>
      <c r="B49" s="8"/>
      <c r="C49" s="9"/>
      <c r="D49" s="9"/>
      <c r="E49" s="195">
        <v>0</v>
      </c>
      <c r="F49" s="195">
        <v>0</v>
      </c>
      <c r="G49" s="195">
        <v>0</v>
      </c>
      <c r="H49" s="196">
        <f>IF(ISBLANK(E48),"",SUM(E48:G48))</f>
        <v>0</v>
      </c>
      <c r="J49" s="8"/>
      <c r="K49" s="9"/>
      <c r="L49" s="197"/>
      <c r="M49" s="198">
        <v>0</v>
      </c>
      <c r="N49" s="198"/>
      <c r="O49" s="198">
        <v>0</v>
      </c>
      <c r="P49" s="199">
        <f>IF(ISBLANK(M49),"",SUM(M49:O49))</f>
        <v>0</v>
      </c>
      <c r="Q49" s="240"/>
    </row>
    <row r="50" spans="1:17" ht="4.5" customHeight="1" x14ac:dyDescent="0.15">
      <c r="A50" s="239"/>
      <c r="B50" s="249"/>
      <c r="C50" s="249"/>
      <c r="D50" s="249"/>
      <c r="E50" s="249"/>
      <c r="F50" s="249"/>
      <c r="G50" s="249"/>
      <c r="H50" s="249"/>
      <c r="J50" s="249"/>
      <c r="K50" s="249"/>
      <c r="L50" s="9"/>
      <c r="M50" s="195">
        <v>0</v>
      </c>
      <c r="N50" s="195">
        <v>0</v>
      </c>
      <c r="O50" s="195">
        <v>0</v>
      </c>
      <c r="P50" s="200">
        <f>IF(ISBLANK(M49),"",SUM(M49:O49))</f>
        <v>0</v>
      </c>
      <c r="Q50" s="240"/>
    </row>
    <row r="51" spans="1:17" ht="24" customHeight="1" x14ac:dyDescent="0.15">
      <c r="A51" s="239"/>
      <c r="B51" s="120" t="s">
        <v>125</v>
      </c>
      <c r="C51" s="121"/>
      <c r="D51" s="122" t="s">
        <v>126</v>
      </c>
      <c r="E51" s="122" t="s">
        <v>127</v>
      </c>
      <c r="F51" s="123" t="s">
        <v>128</v>
      </c>
      <c r="G51" s="122" t="s">
        <v>129</v>
      </c>
      <c r="H51" s="124" t="s">
        <v>130</v>
      </c>
      <c r="J51" s="120" t="s">
        <v>125</v>
      </c>
      <c r="K51" s="121"/>
      <c r="L51" s="122" t="s">
        <v>126</v>
      </c>
      <c r="M51" s="122" t="s">
        <v>127</v>
      </c>
      <c r="N51" s="123" t="s">
        <v>128</v>
      </c>
      <c r="O51" s="122" t="s">
        <v>129</v>
      </c>
      <c r="P51" s="124" t="s">
        <v>130</v>
      </c>
      <c r="Q51" s="240"/>
    </row>
    <row r="52" spans="1:17" ht="11.1" customHeight="1" x14ac:dyDescent="0.15">
      <c r="A52" s="239"/>
      <c r="B52" s="115" t="s">
        <v>131</v>
      </c>
      <c r="C52" s="116"/>
      <c r="D52" s="117" t="s">
        <v>132</v>
      </c>
      <c r="E52" s="117" t="s">
        <v>133</v>
      </c>
      <c r="F52" s="118" t="s">
        <v>134</v>
      </c>
      <c r="G52" s="117" t="s">
        <v>135</v>
      </c>
      <c r="H52" s="119" t="s">
        <v>136</v>
      </c>
      <c r="I52" s="215"/>
      <c r="J52" s="115" t="s">
        <v>131</v>
      </c>
      <c r="K52" s="116"/>
      <c r="L52" s="117" t="s">
        <v>132</v>
      </c>
      <c r="M52" s="117" t="s">
        <v>133</v>
      </c>
      <c r="N52" s="118" t="s">
        <v>134</v>
      </c>
      <c r="O52" s="117" t="s">
        <v>135</v>
      </c>
      <c r="P52" s="119" t="s">
        <v>136</v>
      </c>
      <c r="Q52" s="240"/>
    </row>
    <row r="53" spans="1:17" ht="11.1" customHeight="1" x14ac:dyDescent="0.15">
      <c r="A53" s="239"/>
      <c r="B53" s="336"/>
      <c r="C53" s="337"/>
      <c r="D53" s="113">
        <v>1</v>
      </c>
      <c r="E53" s="241"/>
      <c r="F53" s="241"/>
      <c r="G53" s="241"/>
      <c r="H53" s="140" t="str">
        <f>IF(ISBLANK(E53),"",E53+F53)</f>
        <v/>
      </c>
      <c r="J53" s="336"/>
      <c r="K53" s="337"/>
      <c r="L53" s="113">
        <v>1</v>
      </c>
      <c r="M53" s="241"/>
      <c r="N53" s="241"/>
      <c r="O53" s="241"/>
      <c r="P53" s="140" t="str">
        <f>IF(ISBLANK(M53),"",M53+N53)</f>
        <v/>
      </c>
      <c r="Q53" s="240"/>
    </row>
    <row r="54" spans="1:17" ht="11.1" customHeight="1" x14ac:dyDescent="0.15">
      <c r="A54" s="239"/>
      <c r="B54" s="243"/>
      <c r="C54" s="265"/>
      <c r="D54" s="113">
        <v>2</v>
      </c>
      <c r="E54" s="241"/>
      <c r="F54" s="241"/>
      <c r="G54" s="241"/>
      <c r="H54" s="140" t="str">
        <f>IF(ISBLANK(E54),"",E54+F54)</f>
        <v/>
      </c>
      <c r="J54" s="243"/>
      <c r="K54" s="265"/>
      <c r="L54" s="113">
        <v>2</v>
      </c>
      <c r="M54" s="241"/>
      <c r="N54" s="241"/>
      <c r="O54" s="241"/>
      <c r="P54" s="140" t="str">
        <f>IF(ISBLANK(M54),"",M54+N54)</f>
        <v/>
      </c>
      <c r="Q54" s="240"/>
    </row>
    <row r="55" spans="1:17" ht="11.1" customHeight="1" x14ac:dyDescent="0.15">
      <c r="A55" s="239"/>
      <c r="B55" s="114" t="s">
        <v>142</v>
      </c>
      <c r="C55" s="112"/>
      <c r="D55" s="113">
        <v>3</v>
      </c>
      <c r="E55" s="241"/>
      <c r="F55" s="241"/>
      <c r="G55" s="241"/>
      <c r="H55" s="140" t="str">
        <f>IF(ISBLANK(E55),"",E55+F55)</f>
        <v/>
      </c>
      <c r="J55" s="114" t="s">
        <v>142</v>
      </c>
      <c r="K55" s="112"/>
      <c r="L55" s="113">
        <v>3</v>
      </c>
      <c r="M55" s="241"/>
      <c r="N55" s="241"/>
      <c r="O55" s="241"/>
      <c r="P55" s="140" t="str">
        <f>IF(ISBLANK(M55),"",M55+N55)</f>
        <v/>
      </c>
      <c r="Q55" s="240"/>
    </row>
    <row r="56" spans="1:17" ht="11.1" customHeight="1" x14ac:dyDescent="0.15">
      <c r="A56" s="239"/>
      <c r="B56" s="336"/>
      <c r="C56" s="337"/>
      <c r="D56" s="113">
        <v>4</v>
      </c>
      <c r="E56" s="241"/>
      <c r="F56" s="241"/>
      <c r="G56" s="241"/>
      <c r="H56" s="140" t="str">
        <f>IF(ISBLANK(E56),"",E56+F56)</f>
        <v/>
      </c>
      <c r="J56" s="336"/>
      <c r="K56" s="337"/>
      <c r="L56" s="113">
        <v>4</v>
      </c>
      <c r="M56" s="241"/>
      <c r="N56" s="241"/>
      <c r="O56" s="241"/>
      <c r="P56" s="140" t="str">
        <f>IF(ISBLANK(M56),"",M56+N56)</f>
        <v/>
      </c>
      <c r="Q56" s="240"/>
    </row>
    <row r="57" spans="1:17" ht="11.1" customHeight="1" x14ac:dyDescent="0.15">
      <c r="A57" s="239"/>
      <c r="B57" s="243"/>
      <c r="C57" s="265"/>
      <c r="D57" s="245"/>
      <c r="E57" s="139" t="str">
        <f>IF(ISBLANK(E53),"",SUM(E53:E56))</f>
        <v/>
      </c>
      <c r="F57" s="139" t="str">
        <f>IF(ISBLANK(F53),"",SUM(F53:F56))</f>
        <v/>
      </c>
      <c r="G57" s="139" t="str">
        <f>IF(ISBLANK(G53),"",SUM(G53:G56))</f>
        <v/>
      </c>
      <c r="H57" s="140" t="str">
        <f>IF(ISBLANK(E53),"",SUM(H53:H56))</f>
        <v/>
      </c>
      <c r="J57" s="243"/>
      <c r="K57" s="265"/>
      <c r="L57" s="245"/>
      <c r="M57" s="139" t="str">
        <f>IF(ISBLANK(M53),"",SUM(M53:M56))</f>
        <v/>
      </c>
      <c r="N57" s="139" t="str">
        <f>IF(ISBLANK(N53),"",SUM(N53:N56))</f>
        <v/>
      </c>
      <c r="O57" s="139" t="str">
        <f>IF(ISBLANK(O53),"",SUM(O53:O56))</f>
        <v/>
      </c>
      <c r="P57" s="140" t="str">
        <f>IF(ISBLANK(M53),"",SUM(P53:P56))</f>
        <v/>
      </c>
      <c r="Q57" s="240"/>
    </row>
    <row r="58" spans="1:17" ht="11.1" customHeight="1" x14ac:dyDescent="0.15">
      <c r="A58" s="239"/>
      <c r="B58" s="114" t="s">
        <v>149</v>
      </c>
      <c r="C58" s="112"/>
      <c r="D58" s="113" t="s">
        <v>155</v>
      </c>
      <c r="E58" s="241"/>
      <c r="F58" s="241"/>
      <c r="G58" s="241"/>
      <c r="H58" s="140" t="str">
        <f>IF(ISBLANK(E58),"",SUM(E58:G58))</f>
        <v/>
      </c>
      <c r="J58" s="114" t="s">
        <v>149</v>
      </c>
      <c r="K58" s="112"/>
      <c r="L58" s="113" t="s">
        <v>155</v>
      </c>
      <c r="M58" s="241"/>
      <c r="N58" s="241"/>
      <c r="O58" s="241"/>
      <c r="P58" s="140" t="str">
        <f>IF(ISBLANK(M58),"",SUM(M58:O58))</f>
        <v/>
      </c>
      <c r="Q58" s="240"/>
    </row>
    <row r="59" spans="1:17" ht="11.1" customHeight="1" x14ac:dyDescent="0.15">
      <c r="A59" s="239"/>
      <c r="B59" s="336"/>
      <c r="C59" s="337"/>
      <c r="D59" s="113" t="s">
        <v>156</v>
      </c>
      <c r="E59" s="241"/>
      <c r="F59" s="241"/>
      <c r="G59" s="241"/>
      <c r="H59" s="140" t="str">
        <f>IF(ISBLANK(E59),"",SUM(E59:G59))</f>
        <v/>
      </c>
      <c r="J59" s="336"/>
      <c r="K59" s="337"/>
      <c r="L59" s="113" t="s">
        <v>156</v>
      </c>
      <c r="M59" s="241"/>
      <c r="N59" s="241"/>
      <c r="O59" s="241"/>
      <c r="P59" s="140" t="str">
        <f>IF(ISBLANK(M59),"",SUM(M59:O59))</f>
        <v/>
      </c>
      <c r="Q59" s="240"/>
    </row>
    <row r="60" spans="1:17" ht="11.1" customHeight="1" x14ac:dyDescent="0.15">
      <c r="A60" s="239"/>
      <c r="B60" s="243"/>
      <c r="C60" s="265"/>
      <c r="D60" s="113" t="s">
        <v>157</v>
      </c>
      <c r="E60" s="241"/>
      <c r="F60" s="241"/>
      <c r="G60" s="241"/>
      <c r="H60" s="140" t="str">
        <f>IF(ISBLANK(E60),"",SUM(E60:G60))</f>
        <v/>
      </c>
      <c r="J60" s="243"/>
      <c r="K60" s="265"/>
      <c r="L60" s="113" t="s">
        <v>157</v>
      </c>
      <c r="M60" s="241"/>
      <c r="N60" s="241"/>
      <c r="O60" s="241"/>
      <c r="P60" s="140" t="str">
        <f>IF(ISBLANK(M60),"",SUM(M60:O60))</f>
        <v/>
      </c>
      <c r="Q60" s="240"/>
    </row>
    <row r="61" spans="1:17" ht="11.1" customHeight="1" x14ac:dyDescent="0.15">
      <c r="A61" s="239"/>
      <c r="B61" s="6"/>
      <c r="C61" s="246"/>
      <c r="D61" s="113" t="s">
        <v>158</v>
      </c>
      <c r="E61" s="241"/>
      <c r="F61" s="241"/>
      <c r="G61" s="241"/>
      <c r="H61" s="140" t="str">
        <f>IF(ISBLANK(E61),"",SUM(E61:G61))</f>
        <v/>
      </c>
      <c r="J61" s="6"/>
      <c r="K61" s="246"/>
      <c r="L61" s="113" t="s">
        <v>158</v>
      </c>
      <c r="M61" s="241"/>
      <c r="N61" s="241"/>
      <c r="O61" s="241"/>
      <c r="P61" s="140" t="str">
        <f>IF(ISBLANK(M61),"",SUM(M61:O61))</f>
        <v/>
      </c>
      <c r="Q61" s="240"/>
    </row>
    <row r="62" spans="1:17" ht="11.1" customHeight="1" x14ac:dyDescent="0.15">
      <c r="A62" s="239"/>
      <c r="B62" s="8"/>
      <c r="C62" s="9"/>
      <c r="D62" s="125" t="s">
        <v>159</v>
      </c>
      <c r="E62" s="255">
        <v>1</v>
      </c>
      <c r="F62" s="255">
        <v>2</v>
      </c>
      <c r="G62" s="255">
        <v>3</v>
      </c>
      <c r="H62" s="141">
        <f>IF(ISBLANK(E62),"",SUM(E62:G62))</f>
        <v>6</v>
      </c>
      <c r="J62" s="8"/>
      <c r="K62" s="9"/>
      <c r="L62" s="125" t="s">
        <v>159</v>
      </c>
      <c r="M62" s="255">
        <v>1</v>
      </c>
      <c r="N62" s="255">
        <v>2</v>
      </c>
      <c r="O62" s="255">
        <v>3</v>
      </c>
      <c r="P62" s="141">
        <f>IF(ISBLANK(M62),"",SUM(M62:O62))</f>
        <v>6</v>
      </c>
      <c r="Q62" s="240"/>
    </row>
    <row r="63" spans="1:17" ht="4.5" customHeight="1" x14ac:dyDescent="0.15">
      <c r="A63" s="239"/>
      <c r="B63" s="249"/>
      <c r="C63" s="249"/>
      <c r="D63" s="249"/>
      <c r="E63" s="249"/>
      <c r="F63" s="249"/>
      <c r="G63" s="249"/>
      <c r="H63" s="249"/>
      <c r="J63" s="249"/>
      <c r="K63" s="249"/>
      <c r="L63" s="249"/>
      <c r="M63" s="249"/>
      <c r="N63" s="249"/>
      <c r="O63" s="249"/>
      <c r="P63" s="249"/>
      <c r="Q63" s="240"/>
    </row>
    <row r="64" spans="1:17" ht="24" customHeight="1" x14ac:dyDescent="0.15">
      <c r="A64" s="239"/>
      <c r="B64" s="120" t="s">
        <v>125</v>
      </c>
      <c r="C64" s="121"/>
      <c r="D64" s="122" t="s">
        <v>126</v>
      </c>
      <c r="E64" s="122" t="s">
        <v>127</v>
      </c>
      <c r="F64" s="123" t="s">
        <v>128</v>
      </c>
      <c r="G64" s="122" t="s">
        <v>129</v>
      </c>
      <c r="H64" s="124" t="s">
        <v>130</v>
      </c>
      <c r="J64" s="120" t="s">
        <v>125</v>
      </c>
      <c r="K64" s="121"/>
      <c r="L64" s="122" t="s">
        <v>126</v>
      </c>
      <c r="M64" s="122" t="s">
        <v>127</v>
      </c>
      <c r="N64" s="123" t="s">
        <v>128</v>
      </c>
      <c r="O64" s="122" t="s">
        <v>129</v>
      </c>
      <c r="P64" s="124" t="s">
        <v>130</v>
      </c>
      <c r="Q64" s="240"/>
    </row>
    <row r="65" spans="1:21" ht="11.1" customHeight="1" x14ac:dyDescent="0.15">
      <c r="A65" s="239"/>
      <c r="B65" s="115" t="s">
        <v>131</v>
      </c>
      <c r="C65" s="116"/>
      <c r="D65" s="117" t="s">
        <v>132</v>
      </c>
      <c r="E65" s="117" t="s">
        <v>133</v>
      </c>
      <c r="F65" s="118" t="s">
        <v>134</v>
      </c>
      <c r="G65" s="117" t="s">
        <v>135</v>
      </c>
      <c r="H65" s="119" t="s">
        <v>136</v>
      </c>
      <c r="I65" s="215"/>
      <c r="J65" s="115" t="s">
        <v>131</v>
      </c>
      <c r="K65" s="116"/>
      <c r="L65" s="117" t="s">
        <v>132</v>
      </c>
      <c r="M65" s="117" t="s">
        <v>133</v>
      </c>
      <c r="N65" s="118" t="s">
        <v>134</v>
      </c>
      <c r="O65" s="117" t="s">
        <v>135</v>
      </c>
      <c r="P65" s="119" t="s">
        <v>136</v>
      </c>
      <c r="Q65" s="240"/>
    </row>
    <row r="66" spans="1:21" ht="11.1" customHeight="1" x14ac:dyDescent="0.15">
      <c r="A66" s="239"/>
      <c r="B66" s="336"/>
      <c r="C66" s="337"/>
      <c r="D66" s="113">
        <v>1</v>
      </c>
      <c r="E66" s="241"/>
      <c r="F66" s="241"/>
      <c r="G66" s="241"/>
      <c r="H66" s="140" t="str">
        <f>IF(ISBLANK(E66),"",E66+F66)</f>
        <v/>
      </c>
      <c r="J66" s="336"/>
      <c r="K66" s="337"/>
      <c r="L66" s="113">
        <v>1</v>
      </c>
      <c r="M66" s="241"/>
      <c r="N66" s="241"/>
      <c r="O66" s="241"/>
      <c r="P66" s="140" t="str">
        <f>IF(ISBLANK(M66),"",M66+N66)</f>
        <v/>
      </c>
      <c r="Q66" s="240"/>
    </row>
    <row r="67" spans="1:21" ht="11.1" customHeight="1" x14ac:dyDescent="0.15">
      <c r="A67" s="239"/>
      <c r="B67" s="243"/>
      <c r="C67" s="265"/>
      <c r="D67" s="113">
        <v>2</v>
      </c>
      <c r="E67" s="241"/>
      <c r="F67" s="241"/>
      <c r="G67" s="241"/>
      <c r="H67" s="140" t="str">
        <f>IF(ISBLANK(E67),"",E67+F67)</f>
        <v/>
      </c>
      <c r="J67" s="243"/>
      <c r="K67" s="265"/>
      <c r="L67" s="113">
        <v>2</v>
      </c>
      <c r="M67" s="241"/>
      <c r="N67" s="241"/>
      <c r="O67" s="241"/>
      <c r="P67" s="140" t="str">
        <f>IF(ISBLANK(M67),"",M67+N67)</f>
        <v/>
      </c>
      <c r="Q67" s="240"/>
    </row>
    <row r="68" spans="1:21" ht="11.1" customHeight="1" x14ac:dyDescent="0.15">
      <c r="A68" s="239"/>
      <c r="B68" s="114" t="s">
        <v>142</v>
      </c>
      <c r="C68" s="112"/>
      <c r="D68" s="113">
        <v>3</v>
      </c>
      <c r="E68" s="241"/>
      <c r="F68" s="241"/>
      <c r="G68" s="241"/>
      <c r="H68" s="140" t="str">
        <f>IF(ISBLANK(E68),"",E68+F68)</f>
        <v/>
      </c>
      <c r="J68" s="114" t="s">
        <v>142</v>
      </c>
      <c r="K68" s="112"/>
      <c r="L68" s="113">
        <v>3</v>
      </c>
      <c r="M68" s="241"/>
      <c r="N68" s="241"/>
      <c r="O68" s="241"/>
      <c r="P68" s="140" t="str">
        <f>IF(ISBLANK(M68),"",M68+N68)</f>
        <v/>
      </c>
      <c r="Q68" s="240"/>
    </row>
    <row r="69" spans="1:21" ht="11.1" customHeight="1" x14ac:dyDescent="0.15">
      <c r="A69" s="239"/>
      <c r="B69" s="336"/>
      <c r="C69" s="337"/>
      <c r="D69" s="113">
        <v>4</v>
      </c>
      <c r="E69" s="241"/>
      <c r="F69" s="241"/>
      <c r="G69" s="241"/>
      <c r="H69" s="140" t="str">
        <f>IF(ISBLANK(E69),"",E69+F69)</f>
        <v/>
      </c>
      <c r="J69" s="336"/>
      <c r="K69" s="337"/>
      <c r="L69" s="113">
        <v>4</v>
      </c>
      <c r="M69" s="241"/>
      <c r="N69" s="241"/>
      <c r="O69" s="241"/>
      <c r="P69" s="140" t="str">
        <f>IF(ISBLANK(M69),"",M69+N69)</f>
        <v/>
      </c>
      <c r="Q69" s="240"/>
    </row>
    <row r="70" spans="1:21" ht="11.1" customHeight="1" x14ac:dyDescent="0.15">
      <c r="A70" s="239"/>
      <c r="B70" s="243"/>
      <c r="C70" s="265"/>
      <c r="D70" s="245"/>
      <c r="E70" s="139" t="str">
        <f>IF(ISBLANK(E66),"",SUM(E66:E69))</f>
        <v/>
      </c>
      <c r="F70" s="139" t="str">
        <f>IF(ISBLANK(F66),"",SUM(F66:F69))</f>
        <v/>
      </c>
      <c r="G70" s="139" t="str">
        <f>IF(ISBLANK(G66),"",SUM(G66:G69))</f>
        <v/>
      </c>
      <c r="H70" s="140" t="str">
        <f>IF(ISBLANK(E66),"",SUM(H66:H69))</f>
        <v/>
      </c>
      <c r="J70" s="243"/>
      <c r="K70" s="265"/>
      <c r="L70" s="245"/>
      <c r="M70" s="139" t="str">
        <f>IF(ISBLANK(M66),"",SUM(M66:M69))</f>
        <v/>
      </c>
      <c r="N70" s="139" t="str">
        <f>IF(ISBLANK(N66),"",SUM(N66:N69))</f>
        <v/>
      </c>
      <c r="O70" s="139" t="str">
        <f>IF(ISBLANK(O66),"",SUM(O66:O69))</f>
        <v/>
      </c>
      <c r="P70" s="140" t="str">
        <f>IF(ISBLANK(M66),"",SUM(P66:P69))</f>
        <v/>
      </c>
      <c r="Q70" s="240"/>
    </row>
    <row r="71" spans="1:21" ht="11.1" customHeight="1" x14ac:dyDescent="0.15">
      <c r="A71" s="239"/>
      <c r="B71" s="114" t="s">
        <v>149</v>
      </c>
      <c r="C71" s="112"/>
      <c r="D71" s="113" t="s">
        <v>155</v>
      </c>
      <c r="E71" s="241"/>
      <c r="F71" s="241"/>
      <c r="G71" s="241"/>
      <c r="H71" s="140" t="str">
        <f>IF(ISBLANK(E71),"",SUM(E71:G71))</f>
        <v/>
      </c>
      <c r="J71" s="114" t="s">
        <v>149</v>
      </c>
      <c r="K71" s="112"/>
      <c r="L71" s="113" t="s">
        <v>155</v>
      </c>
      <c r="M71" s="241"/>
      <c r="N71" s="241"/>
      <c r="O71" s="241"/>
      <c r="P71" s="140" t="str">
        <f>IF(ISBLANK(M71),"",SUM(M71:O71))</f>
        <v/>
      </c>
      <c r="Q71" s="240"/>
    </row>
    <row r="72" spans="1:21" ht="11.1" customHeight="1" x14ac:dyDescent="0.15">
      <c r="A72" s="239"/>
      <c r="B72" s="336"/>
      <c r="C72" s="337"/>
      <c r="D72" s="113" t="s">
        <v>156</v>
      </c>
      <c r="E72" s="241"/>
      <c r="F72" s="241"/>
      <c r="G72" s="241"/>
      <c r="H72" s="140" t="str">
        <f>IF(ISBLANK(E72),"",SUM(E72:G72))</f>
        <v/>
      </c>
      <c r="J72" s="336"/>
      <c r="K72" s="337"/>
      <c r="L72" s="113" t="s">
        <v>156</v>
      </c>
      <c r="M72" s="241"/>
      <c r="N72" s="241"/>
      <c r="O72" s="241"/>
      <c r="P72" s="140" t="str">
        <f>IF(ISBLANK(M72),"",SUM(M72:O72))</f>
        <v/>
      </c>
      <c r="Q72" s="240"/>
    </row>
    <row r="73" spans="1:21" ht="11.1" customHeight="1" x14ac:dyDescent="0.15">
      <c r="A73" s="239"/>
      <c r="B73" s="243"/>
      <c r="C73" s="265"/>
      <c r="D73" s="113" t="s">
        <v>157</v>
      </c>
      <c r="E73" s="241"/>
      <c r="F73" s="241"/>
      <c r="G73" s="241"/>
      <c r="H73" s="140" t="str">
        <f>IF(ISBLANK(E73),"",SUM(E73:G73))</f>
        <v/>
      </c>
      <c r="J73" s="243"/>
      <c r="K73" s="265"/>
      <c r="L73" s="113" t="s">
        <v>157</v>
      </c>
      <c r="M73" s="241"/>
      <c r="N73" s="241"/>
      <c r="O73" s="241"/>
      <c r="P73" s="140" t="str">
        <f>IF(ISBLANK(M73),"",SUM(M73:O73))</f>
        <v/>
      </c>
      <c r="Q73" s="240"/>
    </row>
    <row r="74" spans="1:21" ht="11.1" customHeight="1" x14ac:dyDescent="0.15">
      <c r="A74" s="239"/>
      <c r="B74" s="6"/>
      <c r="C74" s="246"/>
      <c r="D74" s="113" t="s">
        <v>158</v>
      </c>
      <c r="E74" s="241"/>
      <c r="F74" s="241"/>
      <c r="G74" s="241"/>
      <c r="H74" s="140" t="str">
        <f>IF(ISBLANK(E74),"",SUM(E74:G74))</f>
        <v/>
      </c>
      <c r="J74" s="6"/>
      <c r="K74" s="246"/>
      <c r="L74" s="113" t="s">
        <v>158</v>
      </c>
      <c r="M74" s="241"/>
      <c r="N74" s="241"/>
      <c r="O74" s="241"/>
      <c r="P74" s="140" t="str">
        <f>IF(ISBLANK(M74),"",SUM(M74:O74))</f>
        <v/>
      </c>
      <c r="Q74" s="240"/>
    </row>
    <row r="75" spans="1:21" ht="11.1" customHeight="1" x14ac:dyDescent="0.15">
      <c r="A75" s="239"/>
      <c r="B75" s="8"/>
      <c r="C75" s="9"/>
      <c r="D75" s="125" t="s">
        <v>159</v>
      </c>
      <c r="E75" s="255">
        <v>4</v>
      </c>
      <c r="F75" s="255">
        <v>5</v>
      </c>
      <c r="G75" s="255">
        <v>9</v>
      </c>
      <c r="H75" s="141">
        <f>IF(ISBLANK(E75),"",SUM(E75:G75))</f>
        <v>18</v>
      </c>
      <c r="J75" s="8"/>
      <c r="K75" s="9"/>
      <c r="L75" s="125" t="s">
        <v>159</v>
      </c>
      <c r="M75" s="255">
        <v>4</v>
      </c>
      <c r="N75" s="255">
        <v>5</v>
      </c>
      <c r="O75" s="255">
        <v>7</v>
      </c>
      <c r="P75" s="141">
        <f>IF(ISBLANK(M75),"",SUM(M75:O75))</f>
        <v>16</v>
      </c>
      <c r="Q75" s="240"/>
    </row>
    <row r="76" spans="1:21" ht="4.5" customHeight="1" x14ac:dyDescent="0.15">
      <c r="A76" s="239"/>
      <c r="B76" s="61"/>
      <c r="C76" s="61"/>
      <c r="D76" s="59"/>
      <c r="E76" s="59"/>
      <c r="F76" s="59"/>
      <c r="G76" s="59"/>
      <c r="H76" s="59"/>
      <c r="I76" s="59"/>
      <c r="J76" s="59"/>
      <c r="K76" s="59"/>
      <c r="L76" s="59"/>
      <c r="M76" s="59"/>
      <c r="N76" s="59"/>
      <c r="O76" s="59"/>
      <c r="P76" s="256"/>
      <c r="Q76" s="240"/>
    </row>
    <row r="77" spans="1:21" ht="11.1" customHeight="1" x14ac:dyDescent="0.15">
      <c r="A77" s="239"/>
      <c r="C77" s="136" t="s">
        <v>160</v>
      </c>
      <c r="D77" s="354"/>
      <c r="E77" s="355"/>
      <c r="F77" s="355"/>
      <c r="G77" s="355"/>
      <c r="H77" s="355"/>
      <c r="I77" s="355"/>
      <c r="J77" s="356"/>
      <c r="Q77" s="240"/>
      <c r="R77" s="214"/>
      <c r="S77" s="214"/>
      <c r="T77" s="214"/>
      <c r="U77" s="59"/>
    </row>
    <row r="78" spans="1:21" ht="11.1" customHeight="1" x14ac:dyDescent="0.15">
      <c r="A78" s="239"/>
      <c r="B78" s="61"/>
      <c r="C78" s="131"/>
      <c r="D78" s="357"/>
      <c r="E78" s="358"/>
      <c r="F78" s="358"/>
      <c r="G78" s="358"/>
      <c r="H78" s="358"/>
      <c r="I78" s="358"/>
      <c r="J78" s="359"/>
      <c r="Q78" s="240"/>
    </row>
    <row r="79" spans="1:21" ht="11.1" customHeight="1" x14ac:dyDescent="0.15">
      <c r="A79" s="239"/>
      <c r="B79" s="61"/>
      <c r="C79" s="131"/>
      <c r="D79" s="357"/>
      <c r="E79" s="358"/>
      <c r="F79" s="358"/>
      <c r="G79" s="358"/>
      <c r="H79" s="358"/>
      <c r="I79" s="358"/>
      <c r="J79" s="359"/>
      <c r="Q79" s="240"/>
    </row>
    <row r="80" spans="1:21" ht="11.1" customHeight="1" x14ac:dyDescent="0.15">
      <c r="A80" s="239"/>
      <c r="B80" s="61"/>
      <c r="C80" s="131"/>
      <c r="D80" s="360"/>
      <c r="E80" s="361"/>
      <c r="F80" s="361"/>
      <c r="G80" s="361"/>
      <c r="H80" s="361"/>
      <c r="I80" s="361"/>
      <c r="J80" s="362"/>
      <c r="Q80" s="240"/>
    </row>
    <row r="81" spans="1:21" ht="12" customHeight="1" x14ac:dyDescent="0.15">
      <c r="A81" s="239"/>
      <c r="C81" s="257"/>
      <c r="D81" s="257"/>
      <c r="E81" s="257"/>
      <c r="F81" s="257"/>
      <c r="G81" s="257"/>
      <c r="I81" s="257"/>
      <c r="Q81" s="130"/>
    </row>
    <row r="82" spans="1:21" ht="12" customHeight="1" x14ac:dyDescent="0.15">
      <c r="A82" s="239"/>
      <c r="Q82" s="240"/>
    </row>
    <row r="83" spans="1:21" s="222" customFormat="1" ht="9.9499999999999993" customHeight="1" x14ac:dyDescent="0.15">
      <c r="A83" s="258"/>
      <c r="B83" s="137" t="s">
        <v>263</v>
      </c>
      <c r="P83" s="131" t="s">
        <v>264</v>
      </c>
      <c r="Q83" s="259"/>
      <c r="T83" s="137"/>
      <c r="U83" s="137"/>
    </row>
    <row r="84" spans="1:21" ht="6" customHeight="1" thickBot="1" x14ac:dyDescent="0.2">
      <c r="A84" s="260"/>
      <c r="B84" s="261"/>
      <c r="C84" s="261"/>
      <c r="D84" s="261"/>
      <c r="E84" s="262"/>
      <c r="F84" s="262"/>
      <c r="G84" s="262"/>
      <c r="H84" s="262"/>
      <c r="I84" s="261"/>
      <c r="J84" s="261"/>
      <c r="K84" s="261"/>
      <c r="L84" s="261"/>
      <c r="M84" s="262"/>
      <c r="N84" s="262"/>
      <c r="O84" s="262"/>
      <c r="P84" s="262"/>
      <c r="Q84" s="263"/>
    </row>
  </sheetData>
  <sheetProtection password="CE88" sheet="1" objects="1"/>
  <mergeCells count="52">
    <mergeCell ref="B69:C69"/>
    <mergeCell ref="J69:K69"/>
    <mergeCell ref="B72:C72"/>
    <mergeCell ref="J72:K72"/>
    <mergeCell ref="D77:J80"/>
    <mergeCell ref="B56:C56"/>
    <mergeCell ref="J56:K56"/>
    <mergeCell ref="B59:C59"/>
    <mergeCell ref="J59:K59"/>
    <mergeCell ref="B66:C66"/>
    <mergeCell ref="J66:K66"/>
    <mergeCell ref="B43:C43"/>
    <mergeCell ref="J43:K43"/>
    <mergeCell ref="B46:C46"/>
    <mergeCell ref="J46:K46"/>
    <mergeCell ref="B53:C53"/>
    <mergeCell ref="J53:K53"/>
    <mergeCell ref="U33:V33"/>
    <mergeCell ref="B35:C35"/>
    <mergeCell ref="J35:K35"/>
    <mergeCell ref="S35:W42"/>
    <mergeCell ref="B40:C40"/>
    <mergeCell ref="J40:K40"/>
    <mergeCell ref="U29:V29"/>
    <mergeCell ref="U30:V30"/>
    <mergeCell ref="U31:V31"/>
    <mergeCell ref="B32:C32"/>
    <mergeCell ref="J32:K32"/>
    <mergeCell ref="U32:V32"/>
    <mergeCell ref="B21:C21"/>
    <mergeCell ref="J21:K21"/>
    <mergeCell ref="B24:C24"/>
    <mergeCell ref="J24:K24"/>
    <mergeCell ref="B29:C29"/>
    <mergeCell ref="J29:K29"/>
    <mergeCell ref="S11:T11"/>
    <mergeCell ref="S12:T12"/>
    <mergeCell ref="B13:C13"/>
    <mergeCell ref="J13:K13"/>
    <mergeCell ref="B18:C18"/>
    <mergeCell ref="J18:K18"/>
    <mergeCell ref="S18:T18"/>
    <mergeCell ref="S8:T8"/>
    <mergeCell ref="S9:T9"/>
    <mergeCell ref="B10:C10"/>
    <mergeCell ref="J10:K10"/>
    <mergeCell ref="S10:T10"/>
    <mergeCell ref="B4:F4"/>
    <mergeCell ref="J4:N4"/>
    <mergeCell ref="B7:C7"/>
    <mergeCell ref="J7:K7"/>
    <mergeCell ref="S7:T7"/>
  </mergeCells>
  <pageMargins left="0.39370078740157483" right="0" top="0.59055118110236227" bottom="0.59055118110236227" header="0.23622047244094491" footer="0.27559055118110237"/>
  <pageSetup paperSize="9" scale="85"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6"/>
  <dimension ref="A1:AF81"/>
  <sheetViews>
    <sheetView showGridLines="0" zoomScale="115" zoomScaleNormal="115" workbookViewId="0">
      <selection activeCell="B4" sqref="B4"/>
    </sheetView>
  </sheetViews>
  <sheetFormatPr defaultColWidth="11.38671875" defaultRowHeight="12.75" x14ac:dyDescent="0.15"/>
  <cols>
    <col min="1" max="1" width="6.890625" style="18" customWidth="1"/>
    <col min="2" max="2" width="3.89453125" style="18" customWidth="1"/>
    <col min="3" max="3" width="4.4921875" style="18" customWidth="1"/>
    <col min="4" max="4" width="8.83984375" style="18" customWidth="1"/>
    <col min="5" max="7" width="4.79296875" style="18" customWidth="1"/>
    <col min="8" max="8" width="5.83984375" style="18" customWidth="1"/>
    <col min="9" max="9" width="3.59375" style="18" customWidth="1"/>
    <col min="10" max="10" width="1.9453125" style="18" customWidth="1"/>
    <col min="11" max="11" width="1.49609375" style="18" customWidth="1"/>
    <col min="12" max="12" width="3.89453125" style="18" customWidth="1"/>
    <col min="13" max="13" width="4.1953125" style="18" customWidth="1"/>
    <col min="14" max="14" width="0.8984375" style="18" customWidth="1"/>
    <col min="15" max="15" width="4.1953125" style="18" customWidth="1"/>
    <col min="16" max="16" width="6.890625" style="18" customWidth="1"/>
    <col min="17" max="17" width="3.89453125" style="18" customWidth="1"/>
    <col min="18" max="18" width="4.4921875" style="18" customWidth="1"/>
    <col min="19" max="19" width="8.83984375" style="18" customWidth="1"/>
    <col min="20" max="20" width="4.79296875" style="18" customWidth="1"/>
    <col min="21" max="22" width="5.09375" style="18" customWidth="1"/>
    <col min="23" max="23" width="5.83984375" style="18" customWidth="1"/>
    <col min="24" max="24" width="3.59375" style="18" customWidth="1"/>
    <col min="25" max="25" width="1.9453125" style="18" customWidth="1"/>
    <col min="26" max="26" width="1.49609375" style="18" customWidth="1"/>
    <col min="27" max="27" width="3.89453125" style="18" customWidth="1"/>
    <col min="28" max="28" width="3.14453125" style="18" customWidth="1"/>
    <col min="29" max="29" width="22.17578125" style="18" customWidth="1"/>
    <col min="30" max="30" width="7.19140625" style="18" bestFit="1" customWidth="1"/>
    <col min="31" max="31" width="1.796875" style="18" customWidth="1"/>
    <col min="32" max="32" width="7.19140625" style="18" bestFit="1" customWidth="1"/>
    <col min="33" max="33" width="11.38671875" style="18" customWidth="1"/>
    <col min="34" max="16384" width="11.38671875" style="18"/>
  </cols>
  <sheetData>
    <row r="1" spans="1:32" ht="14.1" customHeight="1" x14ac:dyDescent="0.15">
      <c r="A1" s="16" t="s">
        <v>0</v>
      </c>
      <c r="B1" s="17"/>
      <c r="C1" s="17"/>
      <c r="D1" s="17"/>
      <c r="E1" s="17"/>
      <c r="F1" s="17"/>
      <c r="G1" s="17"/>
      <c r="H1" s="17"/>
      <c r="I1" s="17"/>
      <c r="J1" s="17"/>
      <c r="K1" s="17"/>
      <c r="L1" s="17"/>
      <c r="M1" s="17"/>
      <c r="N1" s="17"/>
      <c r="O1" s="17"/>
      <c r="P1" s="17"/>
      <c r="Q1" s="17"/>
      <c r="R1" s="17"/>
      <c r="S1" s="17"/>
      <c r="T1" s="17"/>
      <c r="U1" s="17"/>
      <c r="V1" s="17"/>
      <c r="W1" s="17"/>
      <c r="X1" s="17"/>
      <c r="Y1" s="17"/>
      <c r="Z1" s="17"/>
      <c r="AA1" s="17"/>
    </row>
    <row r="2" spans="1:32" ht="18" customHeight="1" x14ac:dyDescent="0.15">
      <c r="A2" s="19" t="s">
        <v>1</v>
      </c>
      <c r="B2" s="20"/>
      <c r="C2" s="20"/>
      <c r="D2" s="20"/>
      <c r="E2" s="20"/>
      <c r="F2" s="20"/>
      <c r="G2" s="20"/>
      <c r="H2" s="20"/>
      <c r="I2" s="20"/>
      <c r="J2" s="20"/>
      <c r="K2" s="20"/>
      <c r="L2" s="20"/>
      <c r="M2" s="20"/>
      <c r="N2" s="20"/>
      <c r="O2" s="20"/>
      <c r="P2" s="20"/>
      <c r="Q2" s="20"/>
      <c r="R2" s="20"/>
      <c r="S2" s="20"/>
      <c r="T2" s="20"/>
      <c r="U2" s="20"/>
      <c r="V2" s="20"/>
      <c r="W2" s="20"/>
      <c r="X2" s="20"/>
      <c r="Y2" s="21"/>
      <c r="Z2" s="21"/>
      <c r="AA2" s="21"/>
    </row>
    <row r="3" spans="1:32" x14ac:dyDescent="0.15">
      <c r="N3" s="207"/>
    </row>
    <row r="4" spans="1:32" ht="15" customHeight="1" x14ac:dyDescent="0.15">
      <c r="A4"/>
      <c r="B4"/>
      <c r="C4" s="281" t="str">
        <f>IF(ISBLANK('4Bahnen_5-8'!S18),"",'4Bahnen_5-8'!S18)</f>
        <v/>
      </c>
      <c r="D4" s="282"/>
      <c r="E4" s="283"/>
      <c r="F4" s="162" t="str">
        <f>IF(ISBLANK('4Bahnen_5-8'!U18),"","X")</f>
        <v/>
      </c>
      <c r="G4"/>
      <c r="H4" s="22"/>
      <c r="I4" s="26" t="s">
        <v>2</v>
      </c>
      <c r="J4" s="281" t="str">
        <f>IF(ISBLANK('4Bahnen_5-8'!W7),"","X")</f>
        <v/>
      </c>
      <c r="K4" s="283"/>
      <c r="L4" s="23"/>
      <c r="M4"/>
      <c r="N4"/>
      <c r="O4"/>
      <c r="P4" s="24" t="s">
        <v>3</v>
      </c>
      <c r="Q4" s="284" t="str">
        <f>IF(ISBLANK('4Bahnen_5-8'!S7),"",'4Bahnen_5-8'!S7)</f>
        <v/>
      </c>
      <c r="R4" s="284"/>
      <c r="S4" s="284"/>
      <c r="T4" s="284"/>
      <c r="U4" s="284"/>
      <c r="V4" s="284"/>
      <c r="W4" s="22"/>
      <c r="X4" s="26" t="s">
        <v>5</v>
      </c>
      <c r="Y4" s="285" t="str">
        <f>IF(ISBLANK('4Bahnen_5-8'!S9),"",'4Bahnen_5-8'!S9)</f>
        <v/>
      </c>
      <c r="Z4" s="285"/>
      <c r="AA4" s="285"/>
      <c r="AB4"/>
      <c r="AC4"/>
      <c r="AD4"/>
      <c r="AE4"/>
      <c r="AF4"/>
    </row>
    <row r="5" spans="1:32" ht="15" customHeight="1" x14ac:dyDescent="0.15">
      <c r="A5"/>
      <c r="B5"/>
      <c r="D5" s="208"/>
      <c r="E5" s="31" t="s">
        <v>7</v>
      </c>
      <c r="F5" s="162" t="str">
        <f>IF(ISBLANK('4Bahnen_5-8'!U19),"","X")</f>
        <v/>
      </c>
      <c r="H5" s="22"/>
      <c r="I5" s="26" t="s">
        <v>8</v>
      </c>
      <c r="J5" s="281" t="str">
        <f>IF(ISBLANK('4Bahnen_5-8'!W8),"","X")</f>
        <v/>
      </c>
      <c r="K5" s="283"/>
      <c r="L5" s="23"/>
      <c r="P5" s="22"/>
      <c r="W5" s="22"/>
      <c r="X5" s="22"/>
    </row>
    <row r="6" spans="1:32" ht="15" customHeight="1" x14ac:dyDescent="0.15">
      <c r="A6"/>
      <c r="B6" t="s">
        <v>9</v>
      </c>
      <c r="D6" s="208"/>
      <c r="E6" s="31" t="s">
        <v>10</v>
      </c>
      <c r="F6" s="162" t="str">
        <f>IF(ISBLANK('4Bahnen_5-8'!U20),"","X")</f>
        <v/>
      </c>
      <c r="H6" s="22"/>
      <c r="I6" s="26" t="s">
        <v>11</v>
      </c>
      <c r="J6" s="281" t="str">
        <f>IF(ISBLANK('4Bahnen_5-8'!W9),"","X")</f>
        <v/>
      </c>
      <c r="K6" s="283"/>
      <c r="P6" s="28" t="s">
        <v>12</v>
      </c>
      <c r="Q6" s="133" t="str">
        <f>IF(ISBLANK('4Bahnen_5-8'!S10),"",'4Bahnen_5-8'!S10)</f>
        <v/>
      </c>
      <c r="R6" s="133"/>
      <c r="S6" s="29"/>
      <c r="U6" s="26" t="s">
        <v>14</v>
      </c>
      <c r="V6" s="132" t="str">
        <f>IF(ISBLANK('4Bahnen_5-8'!S11),"",'4Bahnen_5-8'!S11)</f>
        <v/>
      </c>
      <c r="W6" s="27"/>
      <c r="X6" s="26" t="s">
        <v>16</v>
      </c>
      <c r="Y6" s="132" t="str">
        <f>IF(ISBLANK('4Bahnen_5-8'!S12),"",'4Bahnen_5-8'!S12)</f>
        <v/>
      </c>
      <c r="Z6" s="27"/>
      <c r="AA6" s="27"/>
    </row>
    <row r="7" spans="1:32" ht="15" customHeight="1" x14ac:dyDescent="0.15">
      <c r="A7"/>
      <c r="B7"/>
      <c r="D7" s="208"/>
      <c r="E7" s="31" t="s">
        <v>18</v>
      </c>
      <c r="F7" s="162" t="str">
        <f>IF(ISBLANK('4Bahnen_5-8'!U21),"","X")</f>
        <v/>
      </c>
      <c r="H7" s="22"/>
      <c r="I7" s="26" t="s">
        <v>19</v>
      </c>
      <c r="J7" s="281" t="str">
        <f>IF(ISBLANK('4Bahnen_5-8'!W10),"","X")</f>
        <v/>
      </c>
      <c r="K7" s="283"/>
      <c r="P7" s="22"/>
    </row>
    <row r="8" spans="1:32" ht="15" customHeight="1" x14ac:dyDescent="0.1">
      <c r="B8" s="30"/>
      <c r="C8" s="30"/>
      <c r="D8" s="31" t="s">
        <v>20</v>
      </c>
      <c r="E8" s="31" t="s">
        <v>21</v>
      </c>
      <c r="F8" s="162" t="str">
        <f>IF(ISBLANK('4Bahnen_5-8'!U22),"","X")</f>
        <v/>
      </c>
      <c r="H8" s="22"/>
      <c r="I8" s="26" t="s">
        <v>22</v>
      </c>
      <c r="J8" s="281" t="str">
        <f>IF(ISBLANK('4Bahnen_5-8'!W11),"","X")</f>
        <v/>
      </c>
      <c r="K8" s="283"/>
      <c r="P8" s="22"/>
      <c r="Q8" s="22"/>
      <c r="R8" s="26" t="s">
        <v>23</v>
      </c>
      <c r="S8" s="135" t="str">
        <f>IF(ISBLANK('4Bahnen_5-8'!S8),"",'4Bahnen_5-8'!S8)</f>
        <v/>
      </c>
      <c r="T8" s="25"/>
      <c r="U8" s="25"/>
      <c r="V8" s="25"/>
      <c r="W8" s="25"/>
      <c r="X8" s="25"/>
      <c r="Y8" s="25"/>
      <c r="Z8" s="25"/>
      <c r="AA8" s="25"/>
    </row>
    <row r="9" spans="1:32" ht="15" customHeight="1" x14ac:dyDescent="0.1">
      <c r="B9" s="30"/>
      <c r="C9" s="30"/>
      <c r="D9" s="31" t="s">
        <v>25</v>
      </c>
      <c r="E9" s="31" t="s">
        <v>21</v>
      </c>
      <c r="F9" s="162" t="str">
        <f>IF(ISBLANK('4Bahnen_5-8'!U23),"","X")</f>
        <v/>
      </c>
      <c r="H9" s="22"/>
      <c r="I9" s="26" t="s">
        <v>26</v>
      </c>
      <c r="J9" s="281" t="str">
        <f>IF(ISBLANK('4Bahnen_5-8'!W12),"","X")</f>
        <v/>
      </c>
      <c r="K9" s="283"/>
    </row>
    <row r="11" spans="1:32" ht="12.75" customHeight="1" x14ac:dyDescent="0.15">
      <c r="A11" s="32" t="s">
        <v>27</v>
      </c>
      <c r="B11" s="33"/>
      <c r="C11" s="33"/>
      <c r="D11" s="34"/>
      <c r="E11" s="32" t="s">
        <v>28</v>
      </c>
      <c r="F11" s="33"/>
      <c r="G11" s="33"/>
      <c r="H11" s="33"/>
      <c r="I11" s="33"/>
      <c r="J11" s="33"/>
      <c r="K11" s="33"/>
      <c r="L11" s="34"/>
      <c r="M11" s="35" t="s">
        <v>9</v>
      </c>
      <c r="N11" s="35"/>
      <c r="O11" s="35"/>
      <c r="P11" s="32" t="s">
        <v>27</v>
      </c>
      <c r="Q11" s="33"/>
      <c r="R11" s="33"/>
      <c r="S11" s="34"/>
      <c r="T11" s="32" t="s">
        <v>29</v>
      </c>
      <c r="U11" s="33"/>
      <c r="V11" s="33"/>
      <c r="W11" s="33"/>
      <c r="X11" s="33"/>
      <c r="Y11" s="33"/>
      <c r="Z11" s="33"/>
      <c r="AA11" s="34"/>
    </row>
    <row r="12" spans="1:32" ht="20.100000000000001" customHeight="1" x14ac:dyDescent="0.15">
      <c r="A12" s="36" t="s">
        <v>30</v>
      </c>
      <c r="B12" s="37"/>
      <c r="C12" s="37"/>
      <c r="D12" s="38"/>
      <c r="E12" s="39" t="str">
        <f>'4Bahnen_5-8'!B4</f>
        <v>HEIM</v>
      </c>
      <c r="F12" s="40"/>
      <c r="G12" s="40"/>
      <c r="H12" s="40"/>
      <c r="I12" s="40"/>
      <c r="J12" s="40"/>
      <c r="K12" s="40"/>
      <c r="L12" s="41"/>
      <c r="M12" s="35" t="s">
        <v>9</v>
      </c>
      <c r="N12" s="35"/>
      <c r="O12" s="35"/>
      <c r="P12" s="36" t="s">
        <v>30</v>
      </c>
      <c r="Q12" s="37"/>
      <c r="R12" s="37"/>
      <c r="S12" s="38"/>
      <c r="T12" s="39" t="str">
        <f>'4Bahnen_5-8'!J4</f>
        <v>GAST</v>
      </c>
      <c r="U12" s="40"/>
      <c r="V12" s="40"/>
      <c r="W12" s="40"/>
      <c r="X12" s="40"/>
      <c r="Y12" s="40"/>
      <c r="Z12" s="40"/>
      <c r="AA12" s="41"/>
    </row>
    <row r="13" spans="1:32" ht="12.75" customHeight="1" x14ac:dyDescent="0.1">
      <c r="A13" s="32" t="s">
        <v>33</v>
      </c>
      <c r="B13" s="34"/>
      <c r="C13" s="32" t="s">
        <v>34</v>
      </c>
      <c r="D13" s="33"/>
      <c r="E13" s="42"/>
      <c r="F13" s="43"/>
      <c r="G13" s="110"/>
      <c r="H13" s="110"/>
      <c r="I13" s="286"/>
      <c r="J13" s="286"/>
      <c r="K13" s="287"/>
      <c r="L13" s="288"/>
      <c r="M13" s="35"/>
      <c r="N13" s="35"/>
      <c r="O13" s="35"/>
      <c r="P13" s="32" t="s">
        <v>33</v>
      </c>
      <c r="Q13" s="34"/>
      <c r="R13" s="32" t="s">
        <v>34</v>
      </c>
      <c r="S13" s="33"/>
      <c r="T13" s="42"/>
      <c r="U13" s="43"/>
      <c r="V13" s="110"/>
      <c r="W13" s="110"/>
      <c r="X13" s="286"/>
      <c r="Y13" s="286"/>
      <c r="Z13" s="287"/>
      <c r="AA13" s="288"/>
    </row>
    <row r="14" spans="1:32" ht="16.5" customHeight="1" x14ac:dyDescent="0.15">
      <c r="A14" s="142" t="str">
        <f>IF(ISBLANK('4Bahnen_5-8'!B7),"",'4Bahnen_5-8'!B7)</f>
        <v/>
      </c>
      <c r="B14" s="143"/>
      <c r="C14" s="143"/>
      <c r="D14" s="143"/>
      <c r="E14" s="111" t="s">
        <v>36</v>
      </c>
      <c r="F14" s="44" t="s">
        <v>37</v>
      </c>
      <c r="G14" s="44" t="s">
        <v>38</v>
      </c>
      <c r="H14" s="44" t="s">
        <v>39</v>
      </c>
      <c r="I14" s="289" t="s">
        <v>40</v>
      </c>
      <c r="J14" s="290"/>
      <c r="K14" s="291" t="s">
        <v>41</v>
      </c>
      <c r="L14" s="290"/>
      <c r="M14" s="35"/>
      <c r="N14" s="35"/>
      <c r="O14" s="35"/>
      <c r="P14" s="142">
        <f>'4Bahnen_5-8'!J7</f>
        <v>0</v>
      </c>
      <c r="Q14" s="143"/>
      <c r="R14" s="143"/>
      <c r="S14" s="165"/>
      <c r="T14" s="111" t="s">
        <v>36</v>
      </c>
      <c r="U14" s="44" t="s">
        <v>37</v>
      </c>
      <c r="V14" s="44" t="s">
        <v>38</v>
      </c>
      <c r="W14" s="44" t="s">
        <v>39</v>
      </c>
      <c r="X14" s="289" t="s">
        <v>40</v>
      </c>
      <c r="Y14" s="290"/>
      <c r="Z14" s="291" t="s">
        <v>41</v>
      </c>
      <c r="AA14" s="290"/>
    </row>
    <row r="15" spans="1:32" ht="12" customHeight="1" x14ac:dyDescent="0.15">
      <c r="A15" s="144" t="str">
        <f>IF(ISBLANK('4Bahnen_5-8'!B8),"",'4Bahnen_5-8'!B8)</f>
        <v/>
      </c>
      <c r="B15" s="145"/>
      <c r="C15" s="146" t="str">
        <f>IF(ISBLANK('4Bahnen_5-8'!C8),"",'4Bahnen_5-8'!C8)</f>
        <v/>
      </c>
      <c r="D15" s="147"/>
      <c r="E15" s="155" t="str">
        <f>IF(ISBLANK('4Bahnen_5-8'!E7),"",'4Bahnen_5-8'!E7)</f>
        <v/>
      </c>
      <c r="F15" s="156" t="str">
        <f>IF(ISBLANK('4Bahnen_5-8'!F7),"",'4Bahnen_5-8'!F7)</f>
        <v/>
      </c>
      <c r="G15" s="156" t="str">
        <f>IF(ISBLANK('4Bahnen_5-8'!G7),"",'4Bahnen_5-8'!G7)</f>
        <v/>
      </c>
      <c r="H15" s="156" t="str">
        <f>IF(ISBLANK('4Bahnen_5-8'!H7),"",'4Bahnen_5-8'!H7)</f>
        <v/>
      </c>
      <c r="I15" s="439" t="str">
        <f>IF(ISBLANK('4Bahnen_5-8'!E7),"",IF(H15=0,0,IF(H15&gt;W15,1,IF(H15&lt;W15,0,IF(H15=W15,0.5,"?")))))</f>
        <v/>
      </c>
      <c r="J15" s="440"/>
      <c r="K15" s="441" t="str">
        <f>IF(ISBLANK('4Bahnen_5-8'!E7),"",IF(I19=0,0,IF(I19&gt;X19,1,IF(I19&lt;X19,0,IF(AND(I19=X19,H19&gt;W19),1,IF(AND(I19=X19,H19&lt;W19),0,IF(AND(I19=X19,H19=W19),0.5," ")))))))</f>
        <v/>
      </c>
      <c r="L15" s="442"/>
      <c r="M15" s="35"/>
      <c r="N15" s="35"/>
      <c r="O15" s="35"/>
      <c r="P15" s="144">
        <f>'4Bahnen_5-8'!J8</f>
        <v>0</v>
      </c>
      <c r="Q15" s="145"/>
      <c r="R15" s="146" t="str">
        <f>IF(ISBLANK('4Bahnen_5-8'!K8),"",'4Bahnen_5-8'!K8)</f>
        <v/>
      </c>
      <c r="S15" s="166"/>
      <c r="T15" s="155" t="str">
        <f>IF(ISBLANK('4Bahnen_5-8'!M7),"",'4Bahnen_5-8'!M7)</f>
        <v/>
      </c>
      <c r="U15" s="156" t="str">
        <f>IF(ISBLANK('4Bahnen_5-8'!N7),"",'4Bahnen_5-8'!N7)</f>
        <v/>
      </c>
      <c r="V15" s="156" t="str">
        <f>IF(ISBLANK('4Bahnen_5-8'!O7),"",'4Bahnen_5-8'!O7)</f>
        <v/>
      </c>
      <c r="W15" s="156" t="str">
        <f>IF(ISBLANK('4Bahnen_5-8'!P7),"",'4Bahnen_5-8'!P7)</f>
        <v/>
      </c>
      <c r="X15" s="439" t="str">
        <f>IF(ISBLANK('4Bahnen_5-8'!M7),"",IF(W15=0,0,IF(W15&gt;H15,1,IF(W15&lt;H15,0,IF(W15=H15,0.5,"?")))))</f>
        <v/>
      </c>
      <c r="Y15" s="440"/>
      <c r="Z15" s="441" t="str">
        <f>IF(ISBLANK('4Bahnen_5-8'!M7),"",IF(X19=0,0,IF(X19&gt;I19,1,IF(X19&lt;I19,0,IF(AND(X19=I19,W19&gt;H19),1,IF(AND(X19=I19,W19&lt;H19),0,IF(AND(X19=I19,H19=W19),0.5," ")))))))</f>
        <v/>
      </c>
      <c r="AA15" s="442"/>
    </row>
    <row r="16" spans="1:32" ht="12" customHeight="1" x14ac:dyDescent="0.15">
      <c r="A16" s="148" t="str">
        <f>IF(ISBLANK('4Bahnen_5-8'!B10),"",'4Bahnen_5-8'!B10)</f>
        <v/>
      </c>
      <c r="B16" s="149"/>
      <c r="C16" s="149"/>
      <c r="D16" s="149"/>
      <c r="E16" s="157" t="str">
        <f>IF(ISBLANK('4Bahnen_5-8'!E8),"",'4Bahnen_5-8'!E8)</f>
        <v/>
      </c>
      <c r="F16" s="158" t="str">
        <f>IF(ISBLANK('4Bahnen_5-8'!F8),"",'4Bahnen_5-8'!F8)</f>
        <v/>
      </c>
      <c r="G16" s="158" t="str">
        <f>IF(ISBLANK('4Bahnen_5-8'!G8),"",'4Bahnen_5-8'!G8)</f>
        <v/>
      </c>
      <c r="H16" s="158" t="str">
        <f>IF(ISBLANK('4Bahnen_5-8'!H8),"",'4Bahnen_5-8'!H8)</f>
        <v/>
      </c>
      <c r="I16" s="446" t="str">
        <f>IF(ISBLANK('4Bahnen_5-8'!E8),"",IF(H16=0,0,IF(H16&gt;W16,1,IF(H16&lt;W16,0,IF(H16=W16,0.5,"?")))))</f>
        <v/>
      </c>
      <c r="J16" s="447"/>
      <c r="K16" s="443"/>
      <c r="L16" s="444"/>
      <c r="M16" s="35"/>
      <c r="N16" s="35"/>
      <c r="O16" s="35"/>
      <c r="P16" s="148">
        <f>'4Bahnen_5-8'!J10</f>
        <v>0</v>
      </c>
      <c r="Q16" s="149"/>
      <c r="R16" s="149"/>
      <c r="S16" s="167"/>
      <c r="T16" s="157" t="str">
        <f>IF(ISBLANK('4Bahnen_5-8'!M8),"",'4Bahnen_5-8'!M8)</f>
        <v/>
      </c>
      <c r="U16" s="158" t="str">
        <f>IF(ISBLANK('4Bahnen_5-8'!N8),"",'4Bahnen_5-8'!N8)</f>
        <v/>
      </c>
      <c r="V16" s="158" t="str">
        <f>IF(ISBLANK('4Bahnen_5-8'!O8),"",'4Bahnen_5-8'!O8)</f>
        <v/>
      </c>
      <c r="W16" s="158" t="str">
        <f>IF(ISBLANK('4Bahnen_5-8'!P8),"",'4Bahnen_5-8'!P8)</f>
        <v/>
      </c>
      <c r="X16" s="446" t="str">
        <f>IF(ISBLANK('4Bahnen_5-8'!M8),"",IF(W16=0,0,IF(W16&gt;H16,1,IF(W16&lt;H16,0,IF(W16=H16,0.5,"?")))))</f>
        <v/>
      </c>
      <c r="Y16" s="447"/>
      <c r="Z16" s="443"/>
      <c r="AA16" s="444"/>
    </row>
    <row r="17" spans="1:27" ht="12" customHeight="1" x14ac:dyDescent="0.15">
      <c r="A17" s="144">
        <f>'4Bahnen_5-8'!B11</f>
        <v>0</v>
      </c>
      <c r="B17" s="145"/>
      <c r="C17" s="146" t="str">
        <f>IF(ISBLANK('4Bahnen_5-8'!C11),"",'4Bahnen_5-8'!C11)</f>
        <v/>
      </c>
      <c r="D17" s="147"/>
      <c r="E17" s="157" t="str">
        <f>IF(ISBLANK('4Bahnen_5-8'!E9),"",'4Bahnen_5-8'!E9)</f>
        <v/>
      </c>
      <c r="F17" s="158" t="str">
        <f>IF(ISBLANK('4Bahnen_5-8'!F9),"",'4Bahnen_5-8'!F9)</f>
        <v/>
      </c>
      <c r="G17" s="158" t="str">
        <f>IF(ISBLANK('4Bahnen_5-8'!G9),"",'4Bahnen_5-8'!G9)</f>
        <v/>
      </c>
      <c r="H17" s="158" t="str">
        <f>IF(ISBLANK('4Bahnen_5-8'!H9),"",'4Bahnen_5-8'!H9)</f>
        <v/>
      </c>
      <c r="I17" s="446" t="str">
        <f>IF(ISBLANK('4Bahnen_5-8'!E9),"",IF(H17=0,0,IF(H17&gt;W17,1,IF(H17&lt;W17,0,IF(H17=W17,0.5,"?")))))</f>
        <v/>
      </c>
      <c r="J17" s="447"/>
      <c r="K17" s="443"/>
      <c r="L17" s="444"/>
      <c r="M17" s="35"/>
      <c r="N17" s="35"/>
      <c r="O17" s="35"/>
      <c r="P17" s="144">
        <f>'4Bahnen_5-8'!J11</f>
        <v>0</v>
      </c>
      <c r="Q17" s="145"/>
      <c r="R17" s="146" t="str">
        <f>IF(ISBLANK('4Bahnen_5-8'!K11),"",'4Bahnen_5-8'!K11)</f>
        <v/>
      </c>
      <c r="S17" s="166"/>
      <c r="T17" s="157" t="str">
        <f>IF(ISBLANK('4Bahnen_5-8'!M9),"",'4Bahnen_5-8'!M9)</f>
        <v/>
      </c>
      <c r="U17" s="158" t="str">
        <f>IF(ISBLANK('4Bahnen_5-8'!N9),"",'4Bahnen_5-8'!N9)</f>
        <v/>
      </c>
      <c r="V17" s="158" t="str">
        <f>IF(ISBLANK('4Bahnen_5-8'!O9),"",'4Bahnen_5-8'!O9)</f>
        <v/>
      </c>
      <c r="W17" s="158" t="str">
        <f>IF(ISBLANK('4Bahnen_5-8'!P9),"",'4Bahnen_5-8'!P9)</f>
        <v/>
      </c>
      <c r="X17" s="446" t="str">
        <f>IF(ISBLANK('4Bahnen_5-8'!M9),"",IF(W17=0,0,IF(W17&gt;H17,1,IF(W17&lt;H17,0,IF(W17=H17,0.5,"?")))))</f>
        <v/>
      </c>
      <c r="Y17" s="447"/>
      <c r="Z17" s="443"/>
      <c r="AA17" s="444"/>
    </row>
    <row r="18" spans="1:27" ht="12" customHeight="1" x14ac:dyDescent="0.15">
      <c r="A18" s="148">
        <f>'4Bahnen_5-8'!B13</f>
        <v>0</v>
      </c>
      <c r="B18" s="149"/>
      <c r="C18" s="149"/>
      <c r="D18" s="149"/>
      <c r="E18" s="12" t="str">
        <f>IF(ISBLANK('4Bahnen_5-8'!E10),"",'4Bahnen_5-8'!E10)</f>
        <v/>
      </c>
      <c r="F18" s="13" t="str">
        <f>IF(ISBLANK('4Bahnen_5-8'!F10),"",'4Bahnen_5-8'!F10)</f>
        <v/>
      </c>
      <c r="G18" s="13" t="str">
        <f>IF(ISBLANK('4Bahnen_5-8'!G10),"",'4Bahnen_5-8'!G10)</f>
        <v/>
      </c>
      <c r="H18" s="13" t="str">
        <f>IF(ISBLANK('4Bahnen_5-8'!H10),"",'4Bahnen_5-8'!H10)</f>
        <v/>
      </c>
      <c r="I18" s="448" t="str">
        <f>IF(ISBLANK('4Bahnen_5-8'!E10),"",IF(H18=0,0,IF(H18&gt;W18,1,IF(H18&lt;W18,0,IF(H18=W18,0.5,"?")))))</f>
        <v/>
      </c>
      <c r="J18" s="449"/>
      <c r="K18" s="443"/>
      <c r="L18" s="444"/>
      <c r="M18" s="35"/>
      <c r="N18" s="35"/>
      <c r="O18" s="35"/>
      <c r="P18" s="148">
        <f>'4Bahnen_5-8'!J13</f>
        <v>0</v>
      </c>
      <c r="Q18" s="149"/>
      <c r="R18" s="149"/>
      <c r="S18" s="167"/>
      <c r="T18" s="12" t="str">
        <f>IF(ISBLANK('4Bahnen_5-8'!M10),"",'4Bahnen_5-8'!M10)</f>
        <v/>
      </c>
      <c r="U18" s="13" t="str">
        <f>IF(ISBLANK('4Bahnen_5-8'!N10),"",'4Bahnen_5-8'!N10)</f>
        <v/>
      </c>
      <c r="V18" s="13" t="str">
        <f>IF(ISBLANK('4Bahnen_5-8'!O10),"",'4Bahnen_5-8'!O10)</f>
        <v/>
      </c>
      <c r="W18" s="13" t="str">
        <f>IF(ISBLANK('4Bahnen_5-8'!P10),"",'4Bahnen_5-8'!P10)</f>
        <v/>
      </c>
      <c r="X18" s="448" t="str">
        <f>IF(ISBLANK('4Bahnen_5-8'!M10),"",IF(W18=0,0,IF(W18&gt;H18,1,IF(W18&lt;H18,0,IF(W18=H18,0.5,"?")))))</f>
        <v/>
      </c>
      <c r="Y18" s="449"/>
      <c r="Z18" s="443"/>
      <c r="AA18" s="444"/>
    </row>
    <row r="19" spans="1:27" ht="12" customHeight="1" x14ac:dyDescent="0.15">
      <c r="A19" s="150">
        <f>'4Bahnen_5-8'!B14</f>
        <v>0</v>
      </c>
      <c r="B19" s="151"/>
      <c r="C19" s="153" t="str">
        <f>IF(ISBLANK('4Bahnen_5-8'!C14),"",'4Bahnen_5-8'!C14)</f>
        <v/>
      </c>
      <c r="D19" s="154"/>
      <c r="E19" s="14" t="str">
        <f>IF(ISBLANK('4Bahnen_5-8'!E7),"",SUM(E15:E18))</f>
        <v/>
      </c>
      <c r="F19" s="15" t="str">
        <f>IF(ISBLANK('4Bahnen_5-8'!E7),"",SUM(F15:F18))</f>
        <v/>
      </c>
      <c r="G19" s="15" t="str">
        <f>IF(ISBLANK('4Bahnen_5-8'!E7),"",SUM(G15:G18))</f>
        <v/>
      </c>
      <c r="H19" s="15" t="str">
        <f>IF(ISBLANK('4Bahnen_5-8'!E7),"",SUM(H15:H18))</f>
        <v/>
      </c>
      <c r="I19" s="304" t="str">
        <f>IF(ISBLANK('4Bahnen_5-8'!E7),"",SUM(I15:I18))</f>
        <v/>
      </c>
      <c r="J19" s="305"/>
      <c r="K19" s="445"/>
      <c r="L19" s="305"/>
      <c r="M19" s="35"/>
      <c r="N19" s="35"/>
      <c r="O19" s="35"/>
      <c r="P19" s="150">
        <f>'4Bahnen_5-8'!J14</f>
        <v>0</v>
      </c>
      <c r="Q19" s="151"/>
      <c r="R19" s="152" t="str">
        <f>IF(ISBLANK('4Bahnen_5-8'!K14),"",'4Bahnen_5-8'!K14)</f>
        <v/>
      </c>
      <c r="S19" s="154"/>
      <c r="T19" s="14" t="str">
        <f>IF(ISBLANK('4Bahnen_5-8'!M7),"",SUM(T15:T18))</f>
        <v/>
      </c>
      <c r="U19" s="15" t="str">
        <f>IF(ISBLANK('4Bahnen_5-8'!N7),"",SUM(U15:U18))</f>
        <v/>
      </c>
      <c r="V19" s="15" t="str">
        <f>IF(ISBLANK('4Bahnen_5-8'!O7),"",SUM(V15:V18))</f>
        <v/>
      </c>
      <c r="W19" s="15" t="str">
        <f>IF(ISBLANK('4Bahnen_5-8'!M7),"",SUM(W15:W18))</f>
        <v/>
      </c>
      <c r="X19" s="304" t="str">
        <f>IF(ISBLANK('4Bahnen_5-8'!M7),"",SUM(X15:X18))</f>
        <v/>
      </c>
      <c r="Y19" s="305"/>
      <c r="Z19" s="445"/>
      <c r="AA19" s="305"/>
    </row>
    <row r="20" spans="1:27" ht="5.0999999999999996" customHeight="1" x14ac:dyDescent="0.15">
      <c r="A20" s="35"/>
      <c r="B20" s="35"/>
      <c r="C20" s="35"/>
      <c r="D20" s="35"/>
      <c r="E20" s="35"/>
      <c r="F20" s="35"/>
      <c r="G20" s="35"/>
      <c r="H20" s="35"/>
      <c r="I20" s="45"/>
      <c r="J20" s="35"/>
      <c r="K20" s="35"/>
      <c r="L20" s="35"/>
      <c r="M20" s="35"/>
      <c r="N20" s="35"/>
      <c r="O20" s="35"/>
      <c r="P20" s="35"/>
      <c r="Q20" s="35"/>
      <c r="R20" s="35"/>
      <c r="S20" s="35"/>
      <c r="T20" s="35"/>
      <c r="U20" s="35"/>
      <c r="V20" s="35"/>
      <c r="W20" s="35"/>
      <c r="X20" s="35"/>
      <c r="Y20" s="35"/>
      <c r="Z20" s="35"/>
      <c r="AA20" s="35"/>
    </row>
    <row r="21" spans="1:27" ht="21.95" customHeight="1" x14ac:dyDescent="0.15">
      <c r="A21" s="142">
        <f>'4Bahnen_5-8'!B18</f>
        <v>0</v>
      </c>
      <c r="B21" s="143"/>
      <c r="C21" s="143"/>
      <c r="D21" s="143"/>
      <c r="E21" s="111" t="s">
        <v>36</v>
      </c>
      <c r="F21" s="44" t="s">
        <v>37</v>
      </c>
      <c r="G21" s="44" t="s">
        <v>38</v>
      </c>
      <c r="H21" s="44" t="s">
        <v>39</v>
      </c>
      <c r="I21" s="289" t="s">
        <v>40</v>
      </c>
      <c r="J21" s="290"/>
      <c r="K21" s="291" t="s">
        <v>41</v>
      </c>
      <c r="L21" s="290"/>
      <c r="M21" s="35"/>
      <c r="N21" s="35"/>
      <c r="O21" s="35"/>
      <c r="P21" s="142">
        <f>'4Bahnen_5-8'!J18</f>
        <v>0</v>
      </c>
      <c r="Q21" s="143"/>
      <c r="R21" s="143"/>
      <c r="S21" s="143"/>
      <c r="T21" s="111" t="s">
        <v>36</v>
      </c>
      <c r="U21" s="44" t="s">
        <v>37</v>
      </c>
      <c r="V21" s="44" t="s">
        <v>38</v>
      </c>
      <c r="W21" s="44" t="s">
        <v>39</v>
      </c>
      <c r="X21" s="289" t="s">
        <v>40</v>
      </c>
      <c r="Y21" s="290"/>
      <c r="Z21" s="291" t="s">
        <v>41</v>
      </c>
      <c r="AA21" s="290"/>
    </row>
    <row r="22" spans="1:27" ht="12" customHeight="1" x14ac:dyDescent="0.15">
      <c r="A22" s="144">
        <f>'4Bahnen_5-8'!B19</f>
        <v>0</v>
      </c>
      <c r="B22" s="145"/>
      <c r="C22" s="146" t="str">
        <f>IF(ISBLANK('4Bahnen_5-8'!C19),"",'4Bahnen_5-8'!C19)</f>
        <v/>
      </c>
      <c r="D22" s="147"/>
      <c r="E22" s="155" t="str">
        <f>IF(ISBLANK('4Bahnen_5-8'!E18),"",'4Bahnen_5-8'!E18)</f>
        <v/>
      </c>
      <c r="F22" s="156" t="str">
        <f>IF(ISBLANK('4Bahnen_5-8'!F18),"",'4Bahnen_5-8'!F18)</f>
        <v/>
      </c>
      <c r="G22" s="156" t="str">
        <f>IF(ISBLANK('4Bahnen_5-8'!G18),"",'4Bahnen_5-8'!G18)</f>
        <v/>
      </c>
      <c r="H22" s="156" t="str">
        <f>IF(ISBLANK('4Bahnen_5-8'!H18),"",'4Bahnen_5-8'!H18)</f>
        <v/>
      </c>
      <c r="I22" s="450" t="str">
        <f>IF(ISBLANK('4Bahnen_5-8'!E18),"",IF(H22=0,0,IF(H22&gt;W22,1,IF(H22&lt;W22,0,IF(H22=W22,0.5,"?")))))</f>
        <v/>
      </c>
      <c r="J22" s="451"/>
      <c r="K22" s="452" t="str">
        <f>IF(ISBLANK('4Bahnen_5-8'!E18),"",IF(I26=0,0,IF(I26&gt;X26,1,IF(I26&lt;X26,0,IF(AND(I26=X26,H26&gt;W26),1,IF(AND(I26=X26,H26&lt;W26),0,IF(AND(I26=X26,H26=W26),0.5," ")))))))</f>
        <v/>
      </c>
      <c r="L22" s="442"/>
      <c r="M22" s="35"/>
      <c r="N22" s="35"/>
      <c r="O22" s="35"/>
      <c r="P22" s="144">
        <f>'4Bahnen_5-8'!J19</f>
        <v>0</v>
      </c>
      <c r="Q22" s="145"/>
      <c r="R22" s="146" t="str">
        <f>IF(ISBLANK('4Bahnen_5-8'!K19),"",'4Bahnen_5-8'!K19)</f>
        <v/>
      </c>
      <c r="S22" s="147"/>
      <c r="T22" s="155" t="str">
        <f>IF(ISBLANK('4Bahnen_5-8'!M18),"",'4Bahnen_5-8'!M18)</f>
        <v/>
      </c>
      <c r="U22" s="156" t="str">
        <f>IF(ISBLANK('4Bahnen_5-8'!N18),"",'4Bahnen_5-8'!N18)</f>
        <v/>
      </c>
      <c r="V22" s="156" t="str">
        <f>IF(ISBLANK('4Bahnen_5-8'!O18),"",'4Bahnen_5-8'!O18)</f>
        <v/>
      </c>
      <c r="W22" s="156" t="str">
        <f>IF(ISBLANK('4Bahnen_5-8'!P18),"",'4Bahnen_5-8'!P18)</f>
        <v/>
      </c>
      <c r="X22" s="439" t="str">
        <f>IF(ISBLANK('4Bahnen_5-8'!M18),"",IF(W22=0,0,IF(W22&gt;H22,1,IF(W22&lt;H22,0,IF(W22=H22,0.5,"?")))))</f>
        <v/>
      </c>
      <c r="Y22" s="440"/>
      <c r="Z22" s="441" t="str">
        <f>IF(ISBLANK('4Bahnen_5-8'!M18),"",IF(X26=0,0,IF(X26&gt;I26,1,IF(X26&lt;I26,0,IF(AND(X26=I26,W26&gt;H26),1,IF(AND(X26=I26,W26&lt;H26),0,IF(AND(X26=I26,H26=W26),0.5," ")))))))</f>
        <v/>
      </c>
      <c r="AA22" s="442"/>
    </row>
    <row r="23" spans="1:27" ht="12" customHeight="1" x14ac:dyDescent="0.15">
      <c r="A23" s="148">
        <f>'4Bahnen_5-8'!B21</f>
        <v>0</v>
      </c>
      <c r="B23" s="149"/>
      <c r="C23" s="149"/>
      <c r="D23" s="149"/>
      <c r="E23" s="157" t="str">
        <f>IF(ISBLANK('4Bahnen_5-8'!E19),"",'4Bahnen_5-8'!E19)</f>
        <v/>
      </c>
      <c r="F23" s="158" t="str">
        <f>IF(ISBLANK('4Bahnen_5-8'!F19),"",'4Bahnen_5-8'!F19)</f>
        <v/>
      </c>
      <c r="G23" s="158" t="str">
        <f>IF(ISBLANK('4Bahnen_5-8'!G19),"",'4Bahnen_5-8'!G19)</f>
        <v/>
      </c>
      <c r="H23" s="158" t="str">
        <f>IF(ISBLANK('4Bahnen_5-8'!H19),"",'4Bahnen_5-8'!H19)</f>
        <v/>
      </c>
      <c r="I23" s="446" t="str">
        <f>IF(ISBLANK('4Bahnen_5-8'!E19),"",IF(H23=0,0,IF(H23&gt;W23,1,IF(H23&lt;W23,0,IF(H23=W23,0.5,"?")))))</f>
        <v/>
      </c>
      <c r="J23" s="447"/>
      <c r="K23" s="453"/>
      <c r="L23" s="444"/>
      <c r="M23" s="35"/>
      <c r="N23" s="35"/>
      <c r="O23" s="35"/>
      <c r="P23" s="148">
        <f>'4Bahnen_5-8'!J21</f>
        <v>0</v>
      </c>
      <c r="Q23" s="149"/>
      <c r="R23" s="149"/>
      <c r="S23" s="149"/>
      <c r="T23" s="157" t="str">
        <f>IF(ISBLANK('4Bahnen_5-8'!M19),"",'4Bahnen_5-8'!M19)</f>
        <v/>
      </c>
      <c r="U23" s="158" t="str">
        <f>IF(ISBLANK('4Bahnen_5-8'!N19),"",'4Bahnen_5-8'!N19)</f>
        <v/>
      </c>
      <c r="V23" s="158" t="str">
        <f>IF(ISBLANK('4Bahnen_5-8'!O19),"",'4Bahnen_5-8'!O19)</f>
        <v/>
      </c>
      <c r="W23" s="158" t="str">
        <f>IF(ISBLANK('4Bahnen_5-8'!P19),"",'4Bahnen_5-8'!P19)</f>
        <v/>
      </c>
      <c r="X23" s="446" t="str">
        <f>IF(ISBLANK('4Bahnen_5-8'!M19),"",IF(W23=0,0,IF(W23&gt;H23,1,IF(W23&lt;H23,0,IF(W23=H23,0.5,"?")))))</f>
        <v/>
      </c>
      <c r="Y23" s="447"/>
      <c r="Z23" s="443"/>
      <c r="AA23" s="444"/>
    </row>
    <row r="24" spans="1:27" ht="12" customHeight="1" x14ac:dyDescent="0.15">
      <c r="A24" s="144">
        <f>'4Bahnen_5-8'!B22</f>
        <v>0</v>
      </c>
      <c r="B24" s="145"/>
      <c r="C24" s="146" t="str">
        <f>IF(ISBLANK('4Bahnen_5-8'!C22),"",'4Bahnen_5-8'!C22)</f>
        <v/>
      </c>
      <c r="D24" s="147"/>
      <c r="E24" s="157" t="str">
        <f>IF(ISBLANK('4Bahnen_5-8'!E20),"",'4Bahnen_5-8'!E20)</f>
        <v/>
      </c>
      <c r="F24" s="158" t="str">
        <f>IF(ISBLANK('4Bahnen_5-8'!F20),"",'4Bahnen_5-8'!F20)</f>
        <v/>
      </c>
      <c r="G24" s="158" t="str">
        <f>IF(ISBLANK('4Bahnen_5-8'!G20),"",'4Bahnen_5-8'!G20)</f>
        <v/>
      </c>
      <c r="H24" s="158" t="str">
        <f>IF(ISBLANK('4Bahnen_5-8'!H20),"",'4Bahnen_5-8'!H20)</f>
        <v/>
      </c>
      <c r="I24" s="446" t="str">
        <f>IF(ISBLANK('4Bahnen_5-8'!E20),"",IF(H24=0,0,IF(H24&gt;W24,1,IF(H24&lt;W24,0,IF(H24=W24,0.5,"?")))))</f>
        <v/>
      </c>
      <c r="J24" s="447"/>
      <c r="K24" s="453"/>
      <c r="L24" s="444"/>
      <c r="M24" s="35"/>
      <c r="N24" s="35"/>
      <c r="O24" s="35"/>
      <c r="P24" s="144">
        <f>'4Bahnen_5-8'!J22</f>
        <v>0</v>
      </c>
      <c r="Q24" s="145"/>
      <c r="R24" s="146" t="str">
        <f>IF(ISBLANK('4Bahnen_5-8'!K22),"",'4Bahnen_5-8'!K22)</f>
        <v/>
      </c>
      <c r="S24" s="147"/>
      <c r="T24" s="157" t="str">
        <f>IF(ISBLANK('4Bahnen_5-8'!M20),"",'4Bahnen_5-8'!M20)</f>
        <v/>
      </c>
      <c r="U24" s="158" t="str">
        <f>IF(ISBLANK('4Bahnen_5-8'!N20),"",'4Bahnen_5-8'!N20)</f>
        <v/>
      </c>
      <c r="V24" s="158" t="str">
        <f>IF(ISBLANK('4Bahnen_5-8'!O20),"",'4Bahnen_5-8'!O20)</f>
        <v/>
      </c>
      <c r="W24" s="158" t="str">
        <f>IF(ISBLANK('4Bahnen_5-8'!P20),"",'4Bahnen_5-8'!P20)</f>
        <v/>
      </c>
      <c r="X24" s="446" t="str">
        <f>IF(ISBLANK('4Bahnen_5-8'!M20),"",IF(W24=0,0,IF(W24&gt;H24,1,IF(W24&lt;H24,0,IF(W24=H24,0.5,"?")))))</f>
        <v/>
      </c>
      <c r="Y24" s="447"/>
      <c r="Z24" s="443"/>
      <c r="AA24" s="444"/>
    </row>
    <row r="25" spans="1:27" ht="12" customHeight="1" x14ac:dyDescent="0.15">
      <c r="A25" s="148">
        <f>'4Bahnen_5-8'!B24</f>
        <v>0</v>
      </c>
      <c r="B25" s="149"/>
      <c r="C25" s="149"/>
      <c r="D25" s="149"/>
      <c r="E25" s="12" t="str">
        <f>IF(ISBLANK('4Bahnen_5-8'!E21),"",'4Bahnen_5-8'!E21)</f>
        <v/>
      </c>
      <c r="F25" s="13" t="str">
        <f>IF(ISBLANK('4Bahnen_5-8'!F21),"",'4Bahnen_5-8'!F21)</f>
        <v/>
      </c>
      <c r="G25" s="13" t="str">
        <f>IF(ISBLANK('4Bahnen_5-8'!G21),"",'4Bahnen_5-8'!G21)</f>
        <v/>
      </c>
      <c r="H25" s="13" t="str">
        <f>IF(ISBLANK('4Bahnen_5-8'!H21),"",'4Bahnen_5-8'!H21)</f>
        <v/>
      </c>
      <c r="I25" s="448" t="str">
        <f>IF(ISBLANK('4Bahnen_5-8'!E21),"",IF(H25=0,0,IF(H25&gt;W25,1,IF(H25&lt;W25,0,IF(H25=W25,0.5,"?")))))</f>
        <v/>
      </c>
      <c r="J25" s="449"/>
      <c r="K25" s="453"/>
      <c r="L25" s="444"/>
      <c r="M25" s="35"/>
      <c r="N25" s="35"/>
      <c r="O25" s="35"/>
      <c r="P25" s="148">
        <f>'4Bahnen_5-8'!J24</f>
        <v>0</v>
      </c>
      <c r="Q25" s="149"/>
      <c r="R25" s="149"/>
      <c r="S25" s="149"/>
      <c r="T25" s="12" t="str">
        <f>IF(ISBLANK('4Bahnen_5-8'!M21),"",'4Bahnen_5-8'!M21)</f>
        <v/>
      </c>
      <c r="U25" s="13" t="str">
        <f>IF(ISBLANK('4Bahnen_5-8'!N21),"",'4Bahnen_5-8'!N21)</f>
        <v/>
      </c>
      <c r="V25" s="13" t="str">
        <f>IF(ISBLANK('4Bahnen_5-8'!O21),"",'4Bahnen_5-8'!O21)</f>
        <v/>
      </c>
      <c r="W25" s="13" t="str">
        <f>IF(ISBLANK('4Bahnen_5-8'!P21),"",'4Bahnen_5-8'!P21)</f>
        <v/>
      </c>
      <c r="X25" s="448" t="str">
        <f>IF(ISBLANK('4Bahnen_5-8'!M21),"",IF(W25=0,0,IF(W25&gt;H25,1,IF(W25&lt;H25,0,IF(W25=H25,0.5,"?")))))</f>
        <v/>
      </c>
      <c r="Y25" s="449"/>
      <c r="Z25" s="443"/>
      <c r="AA25" s="444"/>
    </row>
    <row r="26" spans="1:27" ht="12" customHeight="1" x14ac:dyDescent="0.15">
      <c r="A26" s="150">
        <f>'4Bahnen_5-8'!B25</f>
        <v>0</v>
      </c>
      <c r="B26" s="151"/>
      <c r="C26" s="153" t="str">
        <f>IF(ISBLANK('4Bahnen_5-8'!C25),"",'4Bahnen_5-8'!C25)</f>
        <v/>
      </c>
      <c r="D26" s="154"/>
      <c r="E26" s="14" t="str">
        <f>IF(ISBLANK('4Bahnen_5-8'!E18),"",SUM(E22:E25))</f>
        <v/>
      </c>
      <c r="F26" s="15" t="str">
        <f>IF(ISBLANK('4Bahnen_5-8'!F18),"",SUM(F22:F25))</f>
        <v/>
      </c>
      <c r="G26" s="15" t="str">
        <f>IF(ISBLANK('4Bahnen_5-8'!G18),"",SUM(G22:G25))</f>
        <v/>
      </c>
      <c r="H26" s="15" t="str">
        <f>IF(ISBLANK('4Bahnen_5-8'!E18),"",SUM(H22:H25))</f>
        <v/>
      </c>
      <c r="I26" s="312" t="str">
        <f>IF(ISBLANK('4Bahnen_5-8'!E18),"",SUM(I22:I25))</f>
        <v/>
      </c>
      <c r="J26" s="313"/>
      <c r="K26" s="454"/>
      <c r="L26" s="305"/>
      <c r="M26" s="35"/>
      <c r="N26" s="35"/>
      <c r="O26" s="35"/>
      <c r="P26" s="150">
        <f>'4Bahnen_5-8'!J25</f>
        <v>0</v>
      </c>
      <c r="Q26" s="151"/>
      <c r="R26" s="152" t="str">
        <f>IF(ISBLANK('4Bahnen_5-8'!K25),"",'4Bahnen_5-8'!K25)</f>
        <v/>
      </c>
      <c r="S26" s="152"/>
      <c r="T26" s="14" t="str">
        <f>IF(ISBLANK('4Bahnen_5-8'!M18),"",SUM(T22:T25))</f>
        <v/>
      </c>
      <c r="U26" s="15" t="str">
        <f>IF(ISBLANK('4Bahnen_5-8'!N18),"",SUM(U22:U25))</f>
        <v/>
      </c>
      <c r="V26" s="15" t="str">
        <f>IF(ISBLANK('4Bahnen_5-8'!O18),"",SUM(V22:V25))</f>
        <v/>
      </c>
      <c r="W26" s="15" t="str">
        <f>IF(ISBLANK('4Bahnen_5-8'!M18),"",SUM(W22:W25))</f>
        <v/>
      </c>
      <c r="X26" s="304" t="str">
        <f>IF(ISBLANK('4Bahnen_5-8'!M18),"",SUM(X22:X25))</f>
        <v/>
      </c>
      <c r="Y26" s="305"/>
      <c r="Z26" s="445"/>
      <c r="AA26" s="305"/>
    </row>
    <row r="27" spans="1:27" ht="5.0999999999999996" customHeight="1" x14ac:dyDescent="0.15">
      <c r="A27" s="46"/>
      <c r="B27" s="46"/>
      <c r="C27" s="46"/>
      <c r="D27" s="46"/>
      <c r="E27" s="46"/>
      <c r="F27" s="46"/>
      <c r="G27" s="46"/>
      <c r="H27" s="46"/>
      <c r="I27" s="47"/>
      <c r="J27" s="46"/>
      <c r="K27" s="46"/>
      <c r="L27" s="46"/>
      <c r="M27" s="35"/>
      <c r="N27" s="35"/>
      <c r="O27" s="35"/>
      <c r="P27" s="46"/>
      <c r="Q27" s="46"/>
      <c r="R27" s="46"/>
      <c r="S27" s="46"/>
      <c r="T27" s="46"/>
      <c r="U27" s="46"/>
      <c r="V27" s="46"/>
      <c r="W27" s="46"/>
      <c r="X27" s="46"/>
      <c r="Y27" s="46"/>
      <c r="Z27" s="46"/>
      <c r="AA27" s="46"/>
    </row>
    <row r="28" spans="1:27" ht="21.95" customHeight="1" x14ac:dyDescent="0.15">
      <c r="A28" s="142">
        <f>'4Bahnen_5-8'!B29</f>
        <v>0</v>
      </c>
      <c r="B28" s="143"/>
      <c r="C28" s="143"/>
      <c r="D28" s="143"/>
      <c r="E28" s="111" t="s">
        <v>36</v>
      </c>
      <c r="F28" s="44" t="s">
        <v>37</v>
      </c>
      <c r="G28" s="44" t="s">
        <v>38</v>
      </c>
      <c r="H28" s="44" t="s">
        <v>39</v>
      </c>
      <c r="I28" s="289" t="s">
        <v>40</v>
      </c>
      <c r="J28" s="290"/>
      <c r="K28" s="291" t="s">
        <v>41</v>
      </c>
      <c r="L28" s="290"/>
      <c r="M28" s="35"/>
      <c r="N28" s="35"/>
      <c r="O28" s="35"/>
      <c r="P28" s="142">
        <f>'4Bahnen_5-8'!J29</f>
        <v>0</v>
      </c>
      <c r="Q28" s="143"/>
      <c r="R28" s="143"/>
      <c r="S28" s="143"/>
      <c r="T28" s="111" t="s">
        <v>36</v>
      </c>
      <c r="U28" s="44" t="s">
        <v>37</v>
      </c>
      <c r="V28" s="44" t="s">
        <v>38</v>
      </c>
      <c r="W28" s="44" t="s">
        <v>39</v>
      </c>
      <c r="X28" s="289" t="s">
        <v>40</v>
      </c>
      <c r="Y28" s="290"/>
      <c r="Z28" s="291" t="s">
        <v>41</v>
      </c>
      <c r="AA28" s="290"/>
    </row>
    <row r="29" spans="1:27" ht="12" customHeight="1" x14ac:dyDescent="0.15">
      <c r="A29" s="144">
        <f>'4Bahnen_5-8'!B30</f>
        <v>0</v>
      </c>
      <c r="B29" s="145"/>
      <c r="C29" s="146" t="str">
        <f>IF(ISBLANK('4Bahnen_5-8'!C30),"",'4Bahnen_5-8'!C30)</f>
        <v/>
      </c>
      <c r="D29" s="147"/>
      <c r="E29" s="155" t="str">
        <f>IF(ISBLANK('4Bahnen_5-8'!E29),"",'4Bahnen_5-8'!E29)</f>
        <v/>
      </c>
      <c r="F29" s="156" t="str">
        <f>IF(ISBLANK('4Bahnen_5-8'!F29),"",'4Bahnen_5-8'!F29)</f>
        <v/>
      </c>
      <c r="G29" s="156" t="str">
        <f>IF(ISBLANK('4Bahnen_5-8'!G29),"",'4Bahnen_5-8'!G29)</f>
        <v/>
      </c>
      <c r="H29" s="156" t="str">
        <f>IF(ISBLANK('4Bahnen_5-8'!H29),"",'4Bahnen_5-8'!H29)</f>
        <v/>
      </c>
      <c r="I29" s="450" t="str">
        <f>IF(ISBLANK('4Bahnen_5-8'!E29),"",IF(H29=0,0,IF(H29&gt;W29,1,IF(H29&lt;W29,0,IF(H29=W29,0.5,"?")))))</f>
        <v/>
      </c>
      <c r="J29" s="451"/>
      <c r="K29" s="441" t="str">
        <f>IF(ISBLANK('4Bahnen_5-8'!E29),"",IF(I33=0,0,IF(I33&gt;X33,1,IF(I33&lt;X33,0,IF(AND(I33=X33,H33&gt;W33),1,IF(AND(I33=X33,H33&lt;W33),0,IF(AND(I33=X33,H33=W33),0.5," ")))))))</f>
        <v/>
      </c>
      <c r="L29" s="442"/>
      <c r="M29" s="35"/>
      <c r="N29" s="35"/>
      <c r="O29" s="35"/>
      <c r="P29" s="144">
        <f>'4Bahnen_5-8'!J30</f>
        <v>0</v>
      </c>
      <c r="Q29" s="145"/>
      <c r="R29" s="146" t="str">
        <f>IF(ISBLANK('4Bahnen_5-8'!K30),"",'4Bahnen_5-8'!K30)</f>
        <v/>
      </c>
      <c r="S29" s="147"/>
      <c r="T29" s="155" t="str">
        <f>IF(ISBLANK('4Bahnen_5-8'!M29),"",'4Bahnen_5-8'!M29)</f>
        <v/>
      </c>
      <c r="U29" s="156" t="str">
        <f>IF(ISBLANK('4Bahnen_5-8'!N29),"",'4Bahnen_5-8'!N29)</f>
        <v/>
      </c>
      <c r="V29" s="156" t="str">
        <f>IF(ISBLANK('4Bahnen_5-8'!O29),"",'4Bahnen_5-8'!O29)</f>
        <v/>
      </c>
      <c r="W29" s="156" t="str">
        <f>IF(ISBLANK('4Bahnen_5-8'!P29),"",'4Bahnen_5-8'!P29)</f>
        <v/>
      </c>
      <c r="X29" s="439" t="str">
        <f>IF(ISBLANK('4Bahnen_5-8'!M29),"",IF(W29=0,0,IF(W29&gt;H29,1,IF(W29&lt;H29,0,IF(W29=H29,0.5,"?")))))</f>
        <v/>
      </c>
      <c r="Y29" s="440"/>
      <c r="Z29" s="441" t="str">
        <f>IF(ISBLANK('4Bahnen_5-8'!M29),"",IF(X33=0,0,IF(X33&gt;I33,1,IF(X33&lt;I33,0,IF(AND(X33=I33,W33&gt;H33),1,IF(AND(X33=I33,W33&lt;H33),0,IF(AND(X33=I33,H33=W33),0.5," ")))))))</f>
        <v/>
      </c>
      <c r="AA29" s="442"/>
    </row>
    <row r="30" spans="1:27" ht="12" customHeight="1" x14ac:dyDescent="0.15">
      <c r="A30" s="148">
        <f>'4Bahnen_5-8'!B32</f>
        <v>0</v>
      </c>
      <c r="B30" s="149"/>
      <c r="C30" s="149"/>
      <c r="D30" s="149"/>
      <c r="E30" s="157" t="str">
        <f>IF(ISBLANK('4Bahnen_5-8'!E30),"",'4Bahnen_5-8'!E30)</f>
        <v/>
      </c>
      <c r="F30" s="158" t="str">
        <f>IF(ISBLANK('4Bahnen_5-8'!F30),"",'4Bahnen_5-8'!F30)</f>
        <v/>
      </c>
      <c r="G30" s="158" t="str">
        <f>IF(ISBLANK('4Bahnen_5-8'!G30),"",'4Bahnen_5-8'!G30)</f>
        <v/>
      </c>
      <c r="H30" s="158" t="str">
        <f>IF(ISBLANK('4Bahnen_5-8'!H30),"",'4Bahnen_5-8'!H30)</f>
        <v/>
      </c>
      <c r="I30" s="446" t="str">
        <f>IF(ISBLANK('4Bahnen_5-8'!E30),"",IF(H30=0,0,IF(H30&gt;W30,1,IF(H30&lt;W30,0,IF(H30=W30,0.5,"?")))))</f>
        <v/>
      </c>
      <c r="J30" s="447"/>
      <c r="K30" s="443"/>
      <c r="L30" s="444"/>
      <c r="M30" s="35"/>
      <c r="N30" s="35"/>
      <c r="O30" s="35"/>
      <c r="P30" s="148">
        <f>'4Bahnen_5-8'!J32</f>
        <v>0</v>
      </c>
      <c r="Q30" s="149"/>
      <c r="R30" s="149"/>
      <c r="S30" s="149"/>
      <c r="T30" s="157" t="str">
        <f>IF(ISBLANK('4Bahnen_5-8'!M30),"",'4Bahnen_5-8'!M30)</f>
        <v/>
      </c>
      <c r="U30" s="158" t="str">
        <f>IF(ISBLANK('4Bahnen_5-8'!N30),"",'4Bahnen_5-8'!N30)</f>
        <v/>
      </c>
      <c r="V30" s="158" t="str">
        <f>IF(ISBLANK('4Bahnen_5-8'!O30),"",'4Bahnen_5-8'!O30)</f>
        <v/>
      </c>
      <c r="W30" s="158" t="str">
        <f>IF(ISBLANK('4Bahnen_5-8'!P30),"",'4Bahnen_5-8'!P30)</f>
        <v/>
      </c>
      <c r="X30" s="446" t="str">
        <f>IF(ISBLANK('4Bahnen_5-8'!M30),"",IF(W30=0,0,IF(W30&gt;H30,1,IF(W30&lt;H30,0,IF(W30=H30,0.5,"?")))))</f>
        <v/>
      </c>
      <c r="Y30" s="447"/>
      <c r="Z30" s="443"/>
      <c r="AA30" s="444"/>
    </row>
    <row r="31" spans="1:27" ht="12" customHeight="1" x14ac:dyDescent="0.15">
      <c r="A31" s="144">
        <f>'4Bahnen_5-8'!B33</f>
        <v>0</v>
      </c>
      <c r="B31" s="145"/>
      <c r="C31" s="146" t="str">
        <f>IF(ISBLANK('4Bahnen_5-8'!C33),"",'4Bahnen_5-8'!C33)</f>
        <v/>
      </c>
      <c r="D31" s="147"/>
      <c r="E31" s="157" t="str">
        <f>IF(ISBLANK('4Bahnen_5-8'!E31),"",'4Bahnen_5-8'!E31)</f>
        <v/>
      </c>
      <c r="F31" s="158" t="str">
        <f>IF(ISBLANK('4Bahnen_5-8'!F31),"",'4Bahnen_5-8'!F31)</f>
        <v/>
      </c>
      <c r="G31" s="158" t="str">
        <f>IF(ISBLANK('4Bahnen_5-8'!G31),"",'4Bahnen_5-8'!G31)</f>
        <v/>
      </c>
      <c r="H31" s="158" t="str">
        <f>IF(ISBLANK('4Bahnen_5-8'!H31),"",'4Bahnen_5-8'!H31)</f>
        <v/>
      </c>
      <c r="I31" s="446" t="str">
        <f>IF(ISBLANK('4Bahnen_5-8'!E31),"",IF(H31=0,0,IF(H31&gt;W31,1,IF(H31&lt;W31,0,IF(H31=W31,0.5,"?")))))</f>
        <v/>
      </c>
      <c r="J31" s="447"/>
      <c r="K31" s="443"/>
      <c r="L31" s="444"/>
      <c r="M31" s="35"/>
      <c r="N31" s="35"/>
      <c r="O31" s="35"/>
      <c r="P31" s="144">
        <f>'4Bahnen_5-8'!J33</f>
        <v>0</v>
      </c>
      <c r="Q31" s="145"/>
      <c r="R31" s="146" t="str">
        <f>IF(ISBLANK('4Bahnen_5-8'!K33),"",'4Bahnen_5-8'!K33)</f>
        <v/>
      </c>
      <c r="S31" s="147"/>
      <c r="T31" s="157" t="str">
        <f>IF(ISBLANK('4Bahnen_5-8'!M31),"",'4Bahnen_5-8'!M31)</f>
        <v/>
      </c>
      <c r="U31" s="158" t="str">
        <f>IF(ISBLANK('4Bahnen_5-8'!N31),"",'4Bahnen_5-8'!N31)</f>
        <v/>
      </c>
      <c r="V31" s="158" t="str">
        <f>IF(ISBLANK('4Bahnen_5-8'!O31),"",'4Bahnen_5-8'!O31)</f>
        <v/>
      </c>
      <c r="W31" s="158" t="str">
        <f>IF(ISBLANK('4Bahnen_5-8'!P31),"",'4Bahnen_5-8'!P31)</f>
        <v/>
      </c>
      <c r="X31" s="446" t="str">
        <f>IF(ISBLANK('4Bahnen_5-8'!M31),"",IF(W31=0,0,IF(W31&gt;H31,1,IF(W31&lt;H31,0,IF(W31=H31,0.5,"?")))))</f>
        <v/>
      </c>
      <c r="Y31" s="447"/>
      <c r="Z31" s="443"/>
      <c r="AA31" s="444"/>
    </row>
    <row r="32" spans="1:27" ht="12" customHeight="1" x14ac:dyDescent="0.15">
      <c r="A32" s="148">
        <f>'4Bahnen_5-8'!B35</f>
        <v>0</v>
      </c>
      <c r="B32" s="149"/>
      <c r="C32" s="149"/>
      <c r="D32" s="149"/>
      <c r="E32" s="12" t="str">
        <f>IF(ISBLANK('4Bahnen_5-8'!E32),"",'4Bahnen_5-8'!E32)</f>
        <v/>
      </c>
      <c r="F32" s="13" t="str">
        <f>IF(ISBLANK('4Bahnen_5-8'!F32),"",'4Bahnen_5-8'!F32)</f>
        <v/>
      </c>
      <c r="G32" s="13" t="str">
        <f>IF(ISBLANK('4Bahnen_5-8'!G32),"",'4Bahnen_5-8'!G32)</f>
        <v/>
      </c>
      <c r="H32" s="13" t="str">
        <f>IF(ISBLANK('4Bahnen_5-8'!H32),"",'4Bahnen_5-8'!H32)</f>
        <v/>
      </c>
      <c r="I32" s="448" t="str">
        <f>IF(ISBLANK('4Bahnen_5-8'!E32),"",IF(H32=0,0,IF(H32&gt;W32,1,IF(H32&lt;W32,0,IF(H32=W32,0.5,"?")))))</f>
        <v/>
      </c>
      <c r="J32" s="449"/>
      <c r="K32" s="443"/>
      <c r="L32" s="444"/>
      <c r="M32" s="35"/>
      <c r="N32" s="35"/>
      <c r="O32" s="35"/>
      <c r="P32" s="148">
        <f>'4Bahnen_5-8'!J35</f>
        <v>0</v>
      </c>
      <c r="Q32" s="149"/>
      <c r="R32" s="149"/>
      <c r="S32" s="149"/>
      <c r="T32" s="12" t="str">
        <f>IF(ISBLANK('4Bahnen_5-8'!M32),"",'4Bahnen_5-8'!M32)</f>
        <v/>
      </c>
      <c r="U32" s="13" t="str">
        <f>IF(ISBLANK('4Bahnen_5-8'!N32),"",'4Bahnen_5-8'!N32)</f>
        <v/>
      </c>
      <c r="V32" s="13" t="str">
        <f>IF(ISBLANK('4Bahnen_5-8'!O32),"",'4Bahnen_5-8'!O32)</f>
        <v/>
      </c>
      <c r="W32" s="13" t="str">
        <f>IF(ISBLANK('4Bahnen_5-8'!P32),"",'4Bahnen_5-8'!P32)</f>
        <v/>
      </c>
      <c r="X32" s="448" t="str">
        <f>IF(ISBLANK('4Bahnen_5-8'!M32),"",IF(W32=0,0,IF(W32&gt;H32,1,IF(W32&lt;H32,0,IF(W32=H32,0.5,"?")))))</f>
        <v/>
      </c>
      <c r="Y32" s="449"/>
      <c r="Z32" s="443"/>
      <c r="AA32" s="444"/>
    </row>
    <row r="33" spans="1:29" ht="12" customHeight="1" x14ac:dyDescent="0.15">
      <c r="A33" s="150">
        <f>'4Bahnen_5-8'!B36</f>
        <v>0</v>
      </c>
      <c r="B33" s="151"/>
      <c r="C33" s="153" t="str">
        <f>IF(ISBLANK('4Bahnen_5-8'!C36),"",'4Bahnen_5-8'!C36)</f>
        <v/>
      </c>
      <c r="D33" s="152"/>
      <c r="E33" s="14" t="str">
        <f>IF(ISBLANK('4Bahnen_5-8'!E29),"",SUM(E29:E32))</f>
        <v/>
      </c>
      <c r="F33" s="15" t="str">
        <f>IF(ISBLANK('4Bahnen_5-8'!F29),"",SUM(F29:F32))</f>
        <v/>
      </c>
      <c r="G33" s="15" t="str">
        <f>IF(ISBLANK('4Bahnen_5-8'!G29),"",SUM(G29:G32))</f>
        <v/>
      </c>
      <c r="H33" s="15" t="str">
        <f>IF(ISBLANK('4Bahnen_5-8'!E29),"",SUM(H29:H32))</f>
        <v/>
      </c>
      <c r="I33" s="312" t="str">
        <f>IF(ISBLANK('4Bahnen_5-8'!E29),"",SUM(I29:I32))</f>
        <v/>
      </c>
      <c r="J33" s="313"/>
      <c r="K33" s="445"/>
      <c r="L33" s="305"/>
      <c r="M33" s="35"/>
      <c r="N33" s="35"/>
      <c r="O33" s="35"/>
      <c r="P33" s="150">
        <f>'4Bahnen_5-8'!J36</f>
        <v>0</v>
      </c>
      <c r="Q33" s="151"/>
      <c r="R33" s="152" t="str">
        <f>IF(ISBLANK('4Bahnen_5-8'!K36),"",'4Bahnen_5-8'!K36)</f>
        <v/>
      </c>
      <c r="S33" s="152"/>
      <c r="T33" s="14" t="str">
        <f>IF(ISBLANK('4Bahnen_5-8'!M29),"",SUM(T29:T32))</f>
        <v/>
      </c>
      <c r="U33" s="15" t="str">
        <f>IF(ISBLANK('4Bahnen_5-8'!N29),"",SUM(U29:U32))</f>
        <v/>
      </c>
      <c r="V33" s="15" t="str">
        <f>IF(ISBLANK('4Bahnen_5-8'!O29),"",SUM(V29:V32))</f>
        <v/>
      </c>
      <c r="W33" s="15" t="str">
        <f>IF(ISBLANK('4Bahnen_5-8'!M29),"",SUM(W29:W32))</f>
        <v/>
      </c>
      <c r="X33" s="304" t="str">
        <f>IF(ISBLANK('4Bahnen_5-8'!M29),"",SUM(X29:X32))</f>
        <v/>
      </c>
      <c r="Y33" s="305"/>
      <c r="Z33" s="445"/>
      <c r="AA33" s="305"/>
    </row>
    <row r="34" spans="1:29" ht="5.0999999999999996" customHeight="1" x14ac:dyDescent="0.15">
      <c r="A34" s="46"/>
      <c r="B34" s="46"/>
      <c r="C34" s="46"/>
      <c r="D34" s="46"/>
      <c r="E34" s="46"/>
      <c r="F34" s="46"/>
      <c r="G34" s="46"/>
      <c r="H34" s="46"/>
      <c r="I34" s="47"/>
      <c r="J34" s="46"/>
      <c r="K34" s="46"/>
      <c r="L34" s="46"/>
      <c r="M34" s="35"/>
      <c r="N34" s="35"/>
      <c r="O34" s="35"/>
      <c r="P34" s="46"/>
      <c r="Q34" s="46"/>
      <c r="R34" s="46"/>
      <c r="S34" s="46"/>
      <c r="T34" s="46"/>
      <c r="U34" s="46"/>
      <c r="V34" s="46"/>
      <c r="W34" s="46"/>
      <c r="X34" s="46"/>
      <c r="Y34" s="46"/>
      <c r="Z34" s="46"/>
      <c r="AA34" s="46"/>
    </row>
    <row r="35" spans="1:29" ht="21.95" customHeight="1" x14ac:dyDescent="0.15">
      <c r="A35" s="142">
        <f>'4Bahnen_5-8'!B40</f>
        <v>0</v>
      </c>
      <c r="B35" s="143"/>
      <c r="C35" s="143"/>
      <c r="D35" s="143"/>
      <c r="E35" s="111" t="s">
        <v>36</v>
      </c>
      <c r="F35" s="44" t="s">
        <v>37</v>
      </c>
      <c r="G35" s="44" t="s">
        <v>38</v>
      </c>
      <c r="H35" s="44" t="s">
        <v>39</v>
      </c>
      <c r="I35" s="289" t="s">
        <v>40</v>
      </c>
      <c r="J35" s="290"/>
      <c r="K35" s="291" t="s">
        <v>41</v>
      </c>
      <c r="L35" s="290"/>
      <c r="M35" s="35"/>
      <c r="N35" s="35"/>
      <c r="O35" s="35"/>
      <c r="P35" s="142">
        <f>'4Bahnen_5-8'!J40</f>
        <v>0</v>
      </c>
      <c r="Q35" s="143"/>
      <c r="R35" s="143"/>
      <c r="S35" s="143"/>
      <c r="T35" s="111" t="s">
        <v>36</v>
      </c>
      <c r="U35" s="44" t="s">
        <v>37</v>
      </c>
      <c r="V35" s="44" t="s">
        <v>38</v>
      </c>
      <c r="W35" s="44" t="s">
        <v>39</v>
      </c>
      <c r="X35" s="289" t="s">
        <v>40</v>
      </c>
      <c r="Y35" s="290"/>
      <c r="Z35" s="291" t="s">
        <v>41</v>
      </c>
      <c r="AA35" s="290"/>
    </row>
    <row r="36" spans="1:29" ht="12" customHeight="1" x14ac:dyDescent="0.15">
      <c r="A36" s="144">
        <f>'4Bahnen_5-8'!B41</f>
        <v>0</v>
      </c>
      <c r="B36" s="145"/>
      <c r="C36" s="146" t="str">
        <f>IF(ISBLANK('4Bahnen_5-8'!C41),"",'4Bahnen_5-8'!C41)</f>
        <v/>
      </c>
      <c r="D36" s="147"/>
      <c r="E36" s="155" t="str">
        <f>IF(ISBLANK('4Bahnen_5-8'!E40),"",'4Bahnen_5-8'!E40)</f>
        <v/>
      </c>
      <c r="F36" s="156" t="str">
        <f>IF(ISBLANK('4Bahnen_5-8'!F40),"",'4Bahnen_5-8'!F40)</f>
        <v/>
      </c>
      <c r="G36" s="156" t="str">
        <f>IF(ISBLANK('4Bahnen_5-8'!G40),"",'4Bahnen_5-8'!G40)</f>
        <v/>
      </c>
      <c r="H36" s="156" t="str">
        <f>IF(ISBLANK('4Bahnen_5-8'!H40),"",'4Bahnen_5-8'!H40)</f>
        <v/>
      </c>
      <c r="I36" s="450" t="str">
        <f>IF(ISBLANK('4Bahnen_5-8'!E40),"",IF(H36=0,0,IF(H36&gt;W36,1,IF(H36&lt;W36,0,IF(H36=W36,0.5,"?")))))</f>
        <v/>
      </c>
      <c r="J36" s="451"/>
      <c r="K36" s="441" t="str">
        <f>IF(ISBLANK('4Bahnen_5-8'!E40),"",IF(I40=0,0,IF(I40&gt;X40,1,IF(I40&lt;X40,0,IF(AND(I40=X40,H40&gt;W40),1,IF(AND(I40=X40,H40&lt;W40),0,IF(AND(I40=X40,H40=W40),0.5," ")))))))</f>
        <v/>
      </c>
      <c r="L36" s="442"/>
      <c r="M36" s="35"/>
      <c r="N36" s="35"/>
      <c r="O36" s="35"/>
      <c r="P36" s="144">
        <f>'4Bahnen_5-8'!J41</f>
        <v>0</v>
      </c>
      <c r="Q36" s="145"/>
      <c r="R36" s="146" t="str">
        <f>IF(ISBLANK('4Bahnen_5-8'!K41),"",'4Bahnen_5-8'!K41)</f>
        <v/>
      </c>
      <c r="S36" s="147"/>
      <c r="T36" s="155" t="str">
        <f>IF(ISBLANK('4Bahnen_5-8'!M40),"",'4Bahnen_5-8'!M40)</f>
        <v/>
      </c>
      <c r="U36" s="156" t="str">
        <f>IF(ISBLANK('4Bahnen_5-8'!N40),"",'4Bahnen_5-8'!N40)</f>
        <v/>
      </c>
      <c r="V36" s="156" t="str">
        <f>IF(ISBLANK('4Bahnen_5-8'!O40),"",'4Bahnen_5-8'!O40)</f>
        <v/>
      </c>
      <c r="W36" s="156" t="str">
        <f>IF(ISBLANK('4Bahnen_5-8'!P40),"",'4Bahnen_5-8'!P40)</f>
        <v/>
      </c>
      <c r="X36" s="439" t="str">
        <f>IF(ISBLANK('4Bahnen_5-8'!M40),"",IF(W36=0,0,IF(W36&gt;H36,1,IF(W36&lt;H36,0,IF(W36=H36,0.5,"?")))))</f>
        <v/>
      </c>
      <c r="Y36" s="440"/>
      <c r="Z36" s="441" t="str">
        <f>IF(ISBLANK('4Bahnen_5-8'!M40),"",IF(X40=0,0,IF(X40&gt;I40,1,IF(X40&lt;I40,0,IF(AND(X40=I40,W40&gt;H40),1,IF(AND(X40=I40,W40&lt;H40),0,IF(AND(X40=I40,H40=W40),0.5," ")))))))</f>
        <v/>
      </c>
      <c r="AA36" s="442"/>
    </row>
    <row r="37" spans="1:29" ht="12" customHeight="1" x14ac:dyDescent="0.15">
      <c r="A37" s="148">
        <f>'4Bahnen_5-8'!B43</f>
        <v>0</v>
      </c>
      <c r="B37" s="149"/>
      <c r="C37" s="149"/>
      <c r="D37" s="149"/>
      <c r="E37" s="157" t="str">
        <f>IF(ISBLANK('4Bahnen_5-8'!E41),"",'4Bahnen_5-8'!E41)</f>
        <v/>
      </c>
      <c r="F37" s="158" t="str">
        <f>IF(ISBLANK('4Bahnen_5-8'!F41),"",'4Bahnen_5-8'!F41)</f>
        <v/>
      </c>
      <c r="G37" s="158" t="str">
        <f>IF(ISBLANK('4Bahnen_5-8'!G41),"",'4Bahnen_5-8'!G41)</f>
        <v/>
      </c>
      <c r="H37" s="158" t="str">
        <f>IF(ISBLANK('4Bahnen_5-8'!H41),"",'4Bahnen_5-8'!H41)</f>
        <v/>
      </c>
      <c r="I37" s="446" t="str">
        <f>IF(ISBLANK('4Bahnen_5-8'!E41),"",IF(H37=0,0,IF(H37&gt;W37,1,IF(H37&lt;W37,0,IF(H37=W37,0.5,"?")))))</f>
        <v/>
      </c>
      <c r="J37" s="447"/>
      <c r="K37" s="443"/>
      <c r="L37" s="444"/>
      <c r="M37" s="35"/>
      <c r="N37" s="35"/>
      <c r="O37" s="35"/>
      <c r="P37" s="148">
        <f>'4Bahnen_5-8'!J43</f>
        <v>0</v>
      </c>
      <c r="Q37" s="149"/>
      <c r="R37" s="149"/>
      <c r="S37" s="149"/>
      <c r="T37" s="157" t="str">
        <f>IF(ISBLANK('4Bahnen_5-8'!M41),"",'4Bahnen_5-8'!M41)</f>
        <v/>
      </c>
      <c r="U37" s="158" t="str">
        <f>IF(ISBLANK('4Bahnen_5-8'!N41),"",'4Bahnen_5-8'!N41)</f>
        <v/>
      </c>
      <c r="V37" s="158" t="str">
        <f>IF(ISBLANK('4Bahnen_5-8'!O41),"",'4Bahnen_5-8'!O41)</f>
        <v/>
      </c>
      <c r="W37" s="158" t="str">
        <f>IF(ISBLANK('4Bahnen_5-8'!P41),"",'4Bahnen_5-8'!P41)</f>
        <v/>
      </c>
      <c r="X37" s="446" t="str">
        <f>IF(ISBLANK('4Bahnen_5-8'!M41),"",IF(W37=0,0,IF(W37&gt;H37,1,IF(W37&lt;H37,0,IF(W37=H37,0.5,"?")))))</f>
        <v/>
      </c>
      <c r="Y37" s="447"/>
      <c r="Z37" s="443"/>
      <c r="AA37" s="444"/>
    </row>
    <row r="38" spans="1:29" ht="12" customHeight="1" x14ac:dyDescent="0.15">
      <c r="A38" s="144">
        <f>'4Bahnen_5-8'!B44</f>
        <v>0</v>
      </c>
      <c r="B38" s="145"/>
      <c r="C38" s="146" t="str">
        <f>IF(ISBLANK('4Bahnen_5-8'!C44),"",'4Bahnen_5-8'!C44)</f>
        <v/>
      </c>
      <c r="D38" s="147"/>
      <c r="E38" s="157" t="str">
        <f>IF(ISBLANK('4Bahnen_5-8'!E42),"",'4Bahnen_5-8'!E42)</f>
        <v/>
      </c>
      <c r="F38" s="158" t="str">
        <f>IF(ISBLANK('4Bahnen_5-8'!F42),"",'4Bahnen_5-8'!F42)</f>
        <v/>
      </c>
      <c r="G38" s="158" t="str">
        <f>IF(ISBLANK('4Bahnen_5-8'!G42),"",'4Bahnen_5-8'!G42)</f>
        <v/>
      </c>
      <c r="H38" s="158" t="str">
        <f>IF(ISBLANK('4Bahnen_5-8'!H42),"",'4Bahnen_5-8'!H42)</f>
        <v/>
      </c>
      <c r="I38" s="446" t="str">
        <f>IF(ISBLANK('4Bahnen_5-8'!E42),"",IF(H38=0,0,IF(H38&gt;W38,1,IF(H38&lt;W38,0,IF(H38=W38,0.5,"?")))))</f>
        <v/>
      </c>
      <c r="J38" s="447"/>
      <c r="K38" s="443"/>
      <c r="L38" s="444"/>
      <c r="M38" s="35"/>
      <c r="N38" s="35"/>
      <c r="O38" s="35"/>
      <c r="P38" s="144">
        <f>'4Bahnen_5-8'!J44</f>
        <v>0</v>
      </c>
      <c r="Q38" s="145"/>
      <c r="R38" s="146" t="str">
        <f>IF(ISBLANK('4Bahnen_5-8'!K44),"",'4Bahnen_5-8'!K44)</f>
        <v/>
      </c>
      <c r="S38" s="147"/>
      <c r="T38" s="157" t="str">
        <f>IF(ISBLANK('4Bahnen_5-8'!M42),"",'4Bahnen_5-8'!M42)</f>
        <v/>
      </c>
      <c r="U38" s="158" t="str">
        <f>IF(ISBLANK('4Bahnen_5-8'!N42),"",'4Bahnen_5-8'!N42)</f>
        <v/>
      </c>
      <c r="V38" s="158" t="str">
        <f>IF(ISBLANK('4Bahnen_5-8'!O42),"",'4Bahnen_5-8'!O42)</f>
        <v/>
      </c>
      <c r="W38" s="158" t="str">
        <f>IF(ISBLANK('4Bahnen_5-8'!P42),"",'4Bahnen_5-8'!P42)</f>
        <v/>
      </c>
      <c r="X38" s="446" t="str">
        <f>IF(ISBLANK('4Bahnen_5-8'!M42),"",IF(W38=0,0,IF(W38&gt;H38,1,IF(W38&lt;H38,0,IF(W38=H38,0.5,"?")))))</f>
        <v/>
      </c>
      <c r="Y38" s="447"/>
      <c r="Z38" s="443"/>
      <c r="AA38" s="444"/>
    </row>
    <row r="39" spans="1:29" ht="12" customHeight="1" x14ac:dyDescent="0.15">
      <c r="A39" s="148">
        <f>'4Bahnen_5-8'!B46</f>
        <v>0</v>
      </c>
      <c r="B39" s="149"/>
      <c r="C39" s="149"/>
      <c r="D39" s="149"/>
      <c r="E39" s="12" t="str">
        <f>IF(ISBLANK('4Bahnen_5-8'!E43),"",'4Bahnen_5-8'!E43)</f>
        <v/>
      </c>
      <c r="F39" s="13" t="str">
        <f>IF(ISBLANK('4Bahnen_5-8'!F43),"",'4Bahnen_5-8'!F43)</f>
        <v/>
      </c>
      <c r="G39" s="13" t="str">
        <f>IF(ISBLANK('4Bahnen_5-8'!G43),"",'4Bahnen_5-8'!G43)</f>
        <v/>
      </c>
      <c r="H39" s="13" t="str">
        <f>IF(ISBLANK('4Bahnen_5-8'!H43),"",'4Bahnen_5-8'!H43)</f>
        <v/>
      </c>
      <c r="I39" s="448" t="str">
        <f>IF(ISBLANK('4Bahnen_5-8'!E43),"",IF(H39=0,0,IF(H39&gt;W39,1,IF(H39&lt;W39,0,IF(H39=W39,0.5,"?")))))</f>
        <v/>
      </c>
      <c r="J39" s="449"/>
      <c r="K39" s="443"/>
      <c r="L39" s="444"/>
      <c r="M39" s="35"/>
      <c r="N39" s="35"/>
      <c r="O39" s="35"/>
      <c r="P39" s="148">
        <f>'4Bahnen_5-8'!J46</f>
        <v>0</v>
      </c>
      <c r="Q39" s="149"/>
      <c r="R39" s="149"/>
      <c r="S39" s="149"/>
      <c r="T39" s="12" t="str">
        <f>IF(ISBLANK('4Bahnen_5-8'!M43),"",'4Bahnen_5-8'!M43)</f>
        <v/>
      </c>
      <c r="U39" s="13" t="str">
        <f>IF(ISBLANK('4Bahnen_5-8'!N43),"",'4Bahnen_5-8'!N43)</f>
        <v/>
      </c>
      <c r="V39" s="13" t="str">
        <f>IF(ISBLANK('4Bahnen_5-8'!O43),"",'4Bahnen_5-8'!O43)</f>
        <v/>
      </c>
      <c r="W39" s="13" t="str">
        <f>IF(ISBLANK('4Bahnen_5-8'!P43),"",'4Bahnen_5-8'!P43)</f>
        <v/>
      </c>
      <c r="X39" s="448" t="str">
        <f>IF(ISBLANK('4Bahnen_5-8'!M43),"",IF(W39=0,0,IF(W39&gt;H39,1,IF(W39&lt;H39,0,IF(W39=H39,0.5,"?")))))</f>
        <v/>
      </c>
      <c r="Y39" s="449"/>
      <c r="Z39" s="443"/>
      <c r="AA39" s="444"/>
    </row>
    <row r="40" spans="1:29" ht="12" customHeight="1" x14ac:dyDescent="0.15">
      <c r="A40" s="150">
        <f>'4Bahnen_5-8'!B47</f>
        <v>0</v>
      </c>
      <c r="B40" s="151"/>
      <c r="C40" s="153" t="str">
        <f>IF(ISBLANK('4Bahnen_5-8'!C47),"",'4Bahnen_5-8'!C47)</f>
        <v/>
      </c>
      <c r="D40" s="152"/>
      <c r="E40" s="14" t="str">
        <f>IF(ISBLANK('4Bahnen_5-8'!E40),"",SUM(E36:E39))</f>
        <v/>
      </c>
      <c r="F40" s="15" t="str">
        <f>IF(ISBLANK('4Bahnen_5-8'!F40),"",SUM(F36:F39))</f>
        <v/>
      </c>
      <c r="G40" s="15" t="str">
        <f>IF(ISBLANK('4Bahnen_5-8'!G40),"",SUM(G36:G39))</f>
        <v/>
      </c>
      <c r="H40" s="15" t="str">
        <f>IF(ISBLANK('4Bahnen_5-8'!E40),"",SUM(H36:H39))</f>
        <v/>
      </c>
      <c r="I40" s="312" t="str">
        <f>IF(ISBLANK('4Bahnen_5-8'!E40),"",SUM(I36:I39))</f>
        <v/>
      </c>
      <c r="J40" s="313"/>
      <c r="K40" s="445"/>
      <c r="L40" s="305"/>
      <c r="M40" s="35"/>
      <c r="N40" s="35"/>
      <c r="O40" s="35"/>
      <c r="P40" s="150">
        <f>'4Bahnen_5-8'!J47</f>
        <v>0</v>
      </c>
      <c r="Q40" s="151"/>
      <c r="R40" s="152" t="str">
        <f>IF(ISBLANK('4Bahnen_5-8'!K47),"",'4Bahnen_5-8'!K47)</f>
        <v/>
      </c>
      <c r="S40" s="152"/>
      <c r="T40" s="14" t="str">
        <f>IF(ISBLANK('4Bahnen_5-8'!M40),"",SUM(T36:T39))</f>
        <v/>
      </c>
      <c r="U40" s="15" t="str">
        <f>IF(ISBLANK('4Bahnen_5-8'!N40),"",SUM(U36:U39))</f>
        <v/>
      </c>
      <c r="V40" s="15" t="str">
        <f>IF(ISBLANK('4Bahnen_5-8'!O40),"",SUM(V36:V39))</f>
        <v/>
      </c>
      <c r="W40" s="15" t="str">
        <f>IF(ISBLANK('4Bahnen_5-8'!M40),"",SUM(W36:W39))</f>
        <v/>
      </c>
      <c r="X40" s="304" t="str">
        <f>IF(ISBLANK('4Bahnen_5-8'!M40),"",SUM(X36:X39))</f>
        <v/>
      </c>
      <c r="Y40" s="305"/>
      <c r="Z40" s="445"/>
      <c r="AA40" s="305"/>
    </row>
    <row r="41" spans="1:29" ht="5.0999999999999996" customHeight="1" x14ac:dyDescent="0.15">
      <c r="A41" s="46"/>
      <c r="B41" s="46"/>
      <c r="C41" s="46"/>
      <c r="D41" s="46"/>
      <c r="E41" s="46"/>
      <c r="F41" s="46"/>
      <c r="G41" s="46"/>
      <c r="H41" s="46"/>
      <c r="I41" s="47"/>
      <c r="J41" s="46"/>
      <c r="K41" s="46"/>
      <c r="L41" s="46"/>
      <c r="M41" s="35"/>
      <c r="N41" s="35"/>
      <c r="O41" s="35"/>
      <c r="P41" s="46"/>
      <c r="Q41" s="46"/>
      <c r="R41" s="46"/>
      <c r="S41" s="46"/>
      <c r="T41" s="46"/>
      <c r="U41" s="46"/>
      <c r="V41" s="46"/>
      <c r="W41" s="46"/>
      <c r="X41" s="46"/>
      <c r="Y41" s="46"/>
      <c r="Z41" s="46"/>
      <c r="AA41" s="46"/>
    </row>
    <row r="42" spans="1:29" ht="21.95" customHeight="1" x14ac:dyDescent="0.15">
      <c r="A42" s="142">
        <f>'4Bahnen_5-8'!B53</f>
        <v>0</v>
      </c>
      <c r="B42" s="143"/>
      <c r="C42" s="143"/>
      <c r="D42" s="143"/>
      <c r="E42" s="111" t="s">
        <v>36</v>
      </c>
      <c r="F42" s="44" t="s">
        <v>37</v>
      </c>
      <c r="G42" s="44" t="s">
        <v>38</v>
      </c>
      <c r="H42" s="44" t="s">
        <v>39</v>
      </c>
      <c r="I42" s="289" t="s">
        <v>40</v>
      </c>
      <c r="J42" s="290"/>
      <c r="K42" s="291" t="s">
        <v>41</v>
      </c>
      <c r="L42" s="290"/>
      <c r="M42" s="35"/>
      <c r="N42" s="35"/>
      <c r="O42" s="35"/>
      <c r="P42" s="142">
        <f>'4Bahnen_5-8'!J53</f>
        <v>0</v>
      </c>
      <c r="Q42" s="143"/>
      <c r="R42" s="143"/>
      <c r="S42" s="143"/>
      <c r="T42" s="111" t="s">
        <v>36</v>
      </c>
      <c r="U42" s="44" t="s">
        <v>37</v>
      </c>
      <c r="V42" s="44" t="s">
        <v>38</v>
      </c>
      <c r="W42" s="44" t="s">
        <v>39</v>
      </c>
      <c r="X42" s="289" t="s">
        <v>40</v>
      </c>
      <c r="Y42" s="290"/>
      <c r="Z42" s="291" t="s">
        <v>41</v>
      </c>
      <c r="AA42" s="290"/>
    </row>
    <row r="43" spans="1:29" ht="12" customHeight="1" x14ac:dyDescent="0.15">
      <c r="A43" s="144">
        <f>'4Bahnen_5-8'!B54</f>
        <v>0</v>
      </c>
      <c r="B43" s="145"/>
      <c r="C43" s="146" t="str">
        <f>IF(ISBLANK('4Bahnen_5-8'!C54),"",'4Bahnen_5-8'!C54)</f>
        <v/>
      </c>
      <c r="D43" s="147"/>
      <c r="E43" s="155" t="str">
        <f>IF(ISBLANK('4Bahnen_5-8'!E53),"",'4Bahnen_5-8'!E53)</f>
        <v/>
      </c>
      <c r="F43" s="156" t="str">
        <f>IF(ISBLANK('4Bahnen_5-8'!F53),"",'4Bahnen_5-8'!F53)</f>
        <v/>
      </c>
      <c r="G43" s="156" t="str">
        <f>IF(ISBLANK('4Bahnen_5-8'!G53),"",'4Bahnen_5-8'!G53)</f>
        <v/>
      </c>
      <c r="H43" s="156" t="str">
        <f>IF(ISBLANK('4Bahnen_5-8'!H53),"",'4Bahnen_5-8'!H53)</f>
        <v/>
      </c>
      <c r="I43" s="450" t="str">
        <f>IF(ISBLANK('4Bahnen_5-8'!E53),"",IF(H43=0,0,IF(H43&gt;W43,1,IF(H43&lt;W43,0,IF(H43=W43,0.5,"?")))))</f>
        <v/>
      </c>
      <c r="J43" s="451"/>
      <c r="K43" s="441" t="str">
        <f>IF(ISBLANK('4Bahnen_5-8'!E53),"",IF(I47=0,0,IF(I47&gt;X47,1,IF(I47&lt;X47,0,IF(AND(I47=X47,H47&gt;W47),1,IF(AND(I47=X47,H47&lt;W47),0,IF(AND(I47=X47,H47=W47),0.5," ")))))))</f>
        <v/>
      </c>
      <c r="L43" s="442"/>
      <c r="M43" s="35"/>
      <c r="N43" s="35"/>
      <c r="O43" s="35"/>
      <c r="P43" s="144">
        <f>'4Bahnen_5-8'!J54</f>
        <v>0</v>
      </c>
      <c r="Q43" s="145"/>
      <c r="R43" s="146" t="str">
        <f>IF(ISBLANK('4Bahnen_5-8'!K54),"",'4Bahnen_5-8'!K54)</f>
        <v/>
      </c>
      <c r="S43" s="147"/>
      <c r="T43" s="155" t="str">
        <f>IF(ISBLANK('4Bahnen_5-8'!M53),"",'4Bahnen_5-8'!M53)</f>
        <v/>
      </c>
      <c r="U43" s="156" t="str">
        <f>IF(ISBLANK('4Bahnen_5-8'!N53),"",'4Bahnen_5-8'!N53)</f>
        <v/>
      </c>
      <c r="V43" s="156" t="str">
        <f>IF(ISBLANK('4Bahnen_5-8'!O53),"",'4Bahnen_5-8'!O53)</f>
        <v/>
      </c>
      <c r="W43" s="156" t="str">
        <f>IF(ISBLANK('4Bahnen_5-8'!P53),"",'4Bahnen_5-8'!P53)</f>
        <v/>
      </c>
      <c r="X43" s="439" t="str">
        <f>IF(ISBLANK('4Bahnen_5-8'!M53),"",IF(W43=0,0,IF(W43&gt;H43,1,IF(W43&lt;H43,0,IF(W43=H43,0.5,"?")))))</f>
        <v/>
      </c>
      <c r="Y43" s="440"/>
      <c r="Z43" s="441" t="str">
        <f>IF(ISBLANK('4Bahnen_5-8'!M53),"",IF(X47=0,0,IF(X47&gt;I47,1,IF(X47&lt;I47,0,IF(AND(X47=I47,W47&gt;H47),1,IF(AND(X47=I47,W47&lt;H47),0,IF(AND(X47=I47,H47=W47),0.5," ")))))))</f>
        <v/>
      </c>
      <c r="AA43" s="442"/>
    </row>
    <row r="44" spans="1:29" ht="12" customHeight="1" x14ac:dyDescent="0.15">
      <c r="A44" s="148">
        <f>'4Bahnen_5-8'!B56</f>
        <v>0</v>
      </c>
      <c r="B44" s="149"/>
      <c r="C44" s="149"/>
      <c r="D44" s="149"/>
      <c r="E44" s="157" t="str">
        <f>IF(ISBLANK('4Bahnen_5-8'!E54),"",'4Bahnen_5-8'!E54)</f>
        <v/>
      </c>
      <c r="F44" s="158" t="str">
        <f>IF(ISBLANK('4Bahnen_5-8'!F54),"",'4Bahnen_5-8'!F54)</f>
        <v/>
      </c>
      <c r="G44" s="158" t="str">
        <f>IF(ISBLANK('4Bahnen_5-8'!G54),"",'4Bahnen_5-8'!G54)</f>
        <v/>
      </c>
      <c r="H44" s="158" t="str">
        <f>IF(ISBLANK('4Bahnen_5-8'!H54),"",'4Bahnen_5-8'!H54)</f>
        <v/>
      </c>
      <c r="I44" s="446" t="str">
        <f>IF(ISBLANK('4Bahnen_5-8'!E54),"",IF(H44=0,0,IF(H44&gt;W44,1,IF(H44&lt;W44,0,IF(H44=W44,0.5,"?")))))</f>
        <v/>
      </c>
      <c r="J44" s="447"/>
      <c r="K44" s="443"/>
      <c r="L44" s="444"/>
      <c r="M44" s="35"/>
      <c r="N44" s="35"/>
      <c r="O44" s="35"/>
      <c r="P44" s="148">
        <f>'4Bahnen_5-8'!J56</f>
        <v>0</v>
      </c>
      <c r="Q44" s="149"/>
      <c r="R44" s="149"/>
      <c r="S44" s="149"/>
      <c r="T44" s="157" t="str">
        <f>IF(ISBLANK('4Bahnen_5-8'!M54),"",'4Bahnen_5-8'!M54)</f>
        <v/>
      </c>
      <c r="U44" s="158" t="str">
        <f>IF(ISBLANK('4Bahnen_5-8'!N54),"",'4Bahnen_5-8'!N54)</f>
        <v/>
      </c>
      <c r="V44" s="158" t="str">
        <f>IF(ISBLANK('4Bahnen_5-8'!O54),"",'4Bahnen_5-8'!O54)</f>
        <v/>
      </c>
      <c r="W44" s="158" t="str">
        <f>IF(ISBLANK('4Bahnen_5-8'!P54),"",'4Bahnen_5-8'!P54)</f>
        <v/>
      </c>
      <c r="X44" s="446" t="str">
        <f>IF(ISBLANK('4Bahnen_5-8'!M54),"",IF(W44=0,0,IF(W44&gt;H44,1,IF(W44&lt;H44,0,IF(W44=H44,0.5,"?")))))</f>
        <v/>
      </c>
      <c r="Y44" s="447"/>
      <c r="Z44" s="443"/>
      <c r="AA44" s="444"/>
    </row>
    <row r="45" spans="1:29" ht="12" customHeight="1" x14ac:dyDescent="0.15">
      <c r="A45" s="144">
        <f>'4Bahnen_5-8'!B57</f>
        <v>0</v>
      </c>
      <c r="B45" s="145"/>
      <c r="C45" s="146" t="str">
        <f>IF(ISBLANK('4Bahnen_5-8'!C57),"",'4Bahnen_5-8'!C57)</f>
        <v/>
      </c>
      <c r="D45" s="147"/>
      <c r="E45" s="157" t="str">
        <f>IF(ISBLANK('4Bahnen_5-8'!E55),"",'4Bahnen_5-8'!E55)</f>
        <v/>
      </c>
      <c r="F45" s="158" t="str">
        <f>IF(ISBLANK('4Bahnen_5-8'!F55),"",'4Bahnen_5-8'!F55)</f>
        <v/>
      </c>
      <c r="G45" s="158" t="str">
        <f>IF(ISBLANK('4Bahnen_5-8'!G55),"",'4Bahnen_5-8'!G55)</f>
        <v/>
      </c>
      <c r="H45" s="158" t="str">
        <f>IF(ISBLANK('4Bahnen_5-8'!H55),"",'4Bahnen_5-8'!H55)</f>
        <v/>
      </c>
      <c r="I45" s="446" t="str">
        <f>IF(ISBLANK('4Bahnen_5-8'!E55),"",IF(H45=0,0,IF(H45&gt;W45,1,IF(H45&lt;W45,0,IF(H45=W45,0.5,"?")))))</f>
        <v/>
      </c>
      <c r="J45" s="447"/>
      <c r="K45" s="443"/>
      <c r="L45" s="444"/>
      <c r="M45" s="35"/>
      <c r="N45" s="35"/>
      <c r="O45" s="35"/>
      <c r="P45" s="144">
        <f>'4Bahnen_5-8'!J57</f>
        <v>0</v>
      </c>
      <c r="Q45" s="145"/>
      <c r="R45" s="146" t="str">
        <f>IF(ISBLANK('4Bahnen_5-8'!K57),"",'4Bahnen_5-8'!K57)</f>
        <v/>
      </c>
      <c r="S45" s="147"/>
      <c r="T45" s="157" t="str">
        <f>IF(ISBLANK('4Bahnen_5-8'!M55),"",'4Bahnen_5-8'!M55)</f>
        <v/>
      </c>
      <c r="U45" s="158" t="str">
        <f>IF(ISBLANK('4Bahnen_5-8'!N55),"",'4Bahnen_5-8'!N55)</f>
        <v/>
      </c>
      <c r="V45" s="158" t="str">
        <f>IF(ISBLANK('4Bahnen_5-8'!O55),"",'4Bahnen_5-8'!O55)</f>
        <v/>
      </c>
      <c r="W45" s="158" t="str">
        <f>IF(ISBLANK('4Bahnen_5-8'!P55),"",'4Bahnen_5-8'!P55)</f>
        <v/>
      </c>
      <c r="X45" s="446" t="str">
        <f>IF(ISBLANK('4Bahnen_5-8'!M55),"",IF(W45=0,0,IF(W45&gt;H45,1,IF(W45&lt;H45,0,IF(W45=H45,0.5,"?")))))</f>
        <v/>
      </c>
      <c r="Y45" s="447"/>
      <c r="Z45" s="443"/>
      <c r="AA45" s="444"/>
    </row>
    <row r="46" spans="1:29" ht="12" customHeight="1" x14ac:dyDescent="0.15">
      <c r="A46" s="148">
        <f>'4Bahnen_5-8'!B59</f>
        <v>0</v>
      </c>
      <c r="B46" s="149"/>
      <c r="C46" s="149"/>
      <c r="D46" s="149"/>
      <c r="E46" s="12" t="str">
        <f>IF(ISBLANK('4Bahnen_5-8'!E56),"",'4Bahnen_5-8'!E56)</f>
        <v/>
      </c>
      <c r="F46" s="13" t="str">
        <f>IF(ISBLANK('4Bahnen_5-8'!F56),"",'4Bahnen_5-8'!F56)</f>
        <v/>
      </c>
      <c r="G46" s="13" t="str">
        <f>IF(ISBLANK('4Bahnen_5-8'!G56),"",'4Bahnen_5-8'!G56)</f>
        <v/>
      </c>
      <c r="H46" s="13" t="str">
        <f>IF(ISBLANK('4Bahnen_5-8'!H56),"",'4Bahnen_5-8'!H56)</f>
        <v/>
      </c>
      <c r="I46" s="446" t="str">
        <f>IF(ISBLANK('4Bahnen_5-8'!E56),"",IF(H46=0,0,IF(H46&gt;W46,1,IF(H46&lt;W46,0,IF(H46=W46,0.5,"?")))))</f>
        <v/>
      </c>
      <c r="J46" s="447"/>
      <c r="K46" s="443"/>
      <c r="L46" s="444"/>
      <c r="M46" s="35"/>
      <c r="N46" s="35"/>
      <c r="O46" s="35"/>
      <c r="P46" s="148">
        <f>'4Bahnen_5-8'!J59</f>
        <v>0</v>
      </c>
      <c r="Q46" s="149"/>
      <c r="R46" s="149"/>
      <c r="S46" s="149"/>
      <c r="T46" s="12" t="str">
        <f>IF(ISBLANK('4Bahnen_5-8'!M56),"",'4Bahnen_5-8'!M56)</f>
        <v/>
      </c>
      <c r="U46" s="13" t="str">
        <f>IF(ISBLANK('4Bahnen_5-8'!N56),"",'4Bahnen_5-8'!N56)</f>
        <v/>
      </c>
      <c r="V46" s="13" t="str">
        <f>IF(ISBLANK('4Bahnen_5-8'!O56),"",'4Bahnen_5-8'!O56)</f>
        <v/>
      </c>
      <c r="W46" s="13" t="str">
        <f>IF(ISBLANK('4Bahnen_5-8'!P56),"",'4Bahnen_5-8'!P56)</f>
        <v/>
      </c>
      <c r="X46" s="448" t="str">
        <f>IF(ISBLANK('4Bahnen_5-8'!M56),"",IF(W46=0,0,IF(W46&gt;H46,1,IF(W46&lt;H46,0,IF(W46=H46,0.5,"?")))))</f>
        <v/>
      </c>
      <c r="Y46" s="449"/>
      <c r="Z46" s="443"/>
      <c r="AA46" s="444"/>
    </row>
    <row r="47" spans="1:29" ht="12" customHeight="1" x14ac:dyDescent="0.15">
      <c r="A47" s="150">
        <f>'4Bahnen_5-8'!B60</f>
        <v>0</v>
      </c>
      <c r="B47" s="151"/>
      <c r="C47" s="153" t="str">
        <f>IF(ISBLANK('4Bahnen_5-8'!C60),"",'4Bahnen_5-8'!C60)</f>
        <v/>
      </c>
      <c r="D47" s="152"/>
      <c r="E47" s="14" t="str">
        <f>IF(ISBLANK('4Bahnen_5-8'!E53),"",SUM(E43:E46))</f>
        <v/>
      </c>
      <c r="F47" s="15" t="str">
        <f>IF(ISBLANK('4Bahnen_5-8'!F53),"",SUM(F43:F46))</f>
        <v/>
      </c>
      <c r="G47" s="15" t="str">
        <f>IF(ISBLANK('4Bahnen_5-8'!G53),"",SUM(G43:G46))</f>
        <v/>
      </c>
      <c r="H47" s="15" t="str">
        <f>IF(ISBLANK('4Bahnen_5-8'!E53),"",SUM(H43:H46))</f>
        <v/>
      </c>
      <c r="I47" s="312" t="str">
        <f>IF(ISBLANK('4Bahnen_5-8'!E53),"",SUM(I43:I46))</f>
        <v/>
      </c>
      <c r="J47" s="313"/>
      <c r="K47" s="445"/>
      <c r="L47" s="305"/>
      <c r="M47" s="35"/>
      <c r="N47" s="35"/>
      <c r="O47" s="35"/>
      <c r="P47" s="150">
        <f>'4Bahnen_5-8'!J60</f>
        <v>0</v>
      </c>
      <c r="Q47" s="151"/>
      <c r="R47" s="152" t="str">
        <f>IF(ISBLANK('4Bahnen_5-8'!K60),"",'4Bahnen_5-8'!K60)</f>
        <v/>
      </c>
      <c r="S47" s="152"/>
      <c r="T47" s="14" t="str">
        <f>IF(ISBLANK('4Bahnen_5-8'!M53),"",SUM(T43:T46))</f>
        <v/>
      </c>
      <c r="U47" s="15" t="str">
        <f>IF(ISBLANK('4Bahnen_5-8'!N53),"",SUM(U43:U46))</f>
        <v/>
      </c>
      <c r="V47" s="15" t="str">
        <f>IF(ISBLANK('4Bahnen_5-8'!O53),"",SUM(V43:V46))</f>
        <v/>
      </c>
      <c r="W47" s="15" t="str">
        <f>IF(ISBLANK('4Bahnen_5-8'!M53),"",SUM(W43:W46))</f>
        <v/>
      </c>
      <c r="X47" s="304" t="str">
        <f>IF(ISBLANK('4Bahnen_5-8'!M53),"",SUM(X43:X46))</f>
        <v/>
      </c>
      <c r="Y47" s="305"/>
      <c r="Z47" s="445"/>
      <c r="AA47" s="305"/>
      <c r="AC47" s="48"/>
    </row>
    <row r="48" spans="1:29" ht="5.0999999999999996" customHeight="1" x14ac:dyDescent="0.15">
      <c r="A48" s="46"/>
      <c r="B48" s="46"/>
      <c r="C48" s="46"/>
      <c r="D48" s="46"/>
      <c r="E48" s="46"/>
      <c r="F48" s="46"/>
      <c r="G48" s="46"/>
      <c r="H48" s="46"/>
      <c r="I48" s="47"/>
      <c r="J48" s="46"/>
      <c r="K48" s="46"/>
      <c r="L48" s="46"/>
      <c r="M48" s="35"/>
      <c r="N48" s="35"/>
      <c r="O48" s="35"/>
      <c r="P48" s="46"/>
      <c r="Q48" s="46"/>
      <c r="R48" s="46"/>
      <c r="S48" s="46"/>
      <c r="T48" s="46"/>
      <c r="U48" s="46"/>
      <c r="V48" s="46"/>
      <c r="W48" s="46"/>
      <c r="X48" s="46"/>
      <c r="Y48" s="46"/>
      <c r="Z48" s="46"/>
      <c r="AA48" s="46"/>
    </row>
    <row r="49" spans="1:32" ht="21.95" customHeight="1" x14ac:dyDescent="0.15">
      <c r="A49" s="142">
        <f>'4Bahnen_5-8'!B66</f>
        <v>0</v>
      </c>
      <c r="B49" s="143"/>
      <c r="C49" s="143"/>
      <c r="D49" s="143"/>
      <c r="E49" s="111" t="s">
        <v>36</v>
      </c>
      <c r="F49" s="44" t="s">
        <v>37</v>
      </c>
      <c r="G49" s="44" t="s">
        <v>38</v>
      </c>
      <c r="H49" s="44" t="s">
        <v>39</v>
      </c>
      <c r="I49" s="289" t="s">
        <v>40</v>
      </c>
      <c r="J49" s="290"/>
      <c r="K49" s="291" t="s">
        <v>41</v>
      </c>
      <c r="L49" s="290"/>
      <c r="M49" s="35"/>
      <c r="N49" s="35"/>
      <c r="O49" s="35"/>
      <c r="P49" s="142">
        <f>'4Bahnen_5-8'!J66</f>
        <v>0</v>
      </c>
      <c r="Q49" s="143"/>
      <c r="R49" s="143"/>
      <c r="S49" s="143"/>
      <c r="T49" s="111" t="s">
        <v>36</v>
      </c>
      <c r="U49" s="44" t="s">
        <v>37</v>
      </c>
      <c r="V49" s="44" t="s">
        <v>38</v>
      </c>
      <c r="W49" s="44" t="s">
        <v>39</v>
      </c>
      <c r="X49" s="289" t="s">
        <v>40</v>
      </c>
      <c r="Y49" s="290"/>
      <c r="Z49" s="291" t="s">
        <v>41</v>
      </c>
      <c r="AA49" s="290"/>
    </row>
    <row r="50" spans="1:32" ht="12" customHeight="1" x14ac:dyDescent="0.15">
      <c r="A50" s="144">
        <f>'4Bahnen_5-8'!B67</f>
        <v>0</v>
      </c>
      <c r="B50" s="145"/>
      <c r="C50" s="146" t="str">
        <f>IF(ISBLANK('4Bahnen_5-8'!C67),"",'4Bahnen_5-8'!C67)</f>
        <v/>
      </c>
      <c r="D50" s="147"/>
      <c r="E50" s="155" t="str">
        <f>IF(ISBLANK('4Bahnen_5-8'!E66),"",'4Bahnen_5-8'!E66)</f>
        <v/>
      </c>
      <c r="F50" s="156" t="str">
        <f>IF(ISBLANK('4Bahnen_5-8'!F66),"",'4Bahnen_5-8'!F66)</f>
        <v/>
      </c>
      <c r="G50" s="156" t="str">
        <f>IF(ISBLANK('4Bahnen_5-8'!G66),"",'4Bahnen_5-8'!G66)</f>
        <v/>
      </c>
      <c r="H50" s="156" t="str">
        <f>IF(ISBLANK('4Bahnen_5-8'!H66),"",'4Bahnen_5-8'!H66)</f>
        <v/>
      </c>
      <c r="I50" s="450" t="str">
        <f>IF(ISBLANK('4Bahnen_5-8'!E66),"",IF(H50=0,0,IF(H50&gt;W50,1,IF(H50&lt;W50,0,IF(H50=W50,0.5,"?")))))</f>
        <v/>
      </c>
      <c r="J50" s="451"/>
      <c r="K50" s="452" t="str">
        <f>IF(ISBLANK('4Bahnen_5-8'!E66),"",IF(I54=0,0,IF(I54&gt;X54,1,IF(I54&lt;X54,0,IF(AND(I54=X54,H54&gt;W54),1,IF(AND(I54=X54,H54&lt;W54),0,IF(AND(I54=X54,H54=W54),0.5," ")))))))</f>
        <v/>
      </c>
      <c r="L50" s="442"/>
      <c r="M50" s="35"/>
      <c r="N50" s="35"/>
      <c r="O50" s="35"/>
      <c r="P50" s="144">
        <f>'4Bahnen_5-8'!J67</f>
        <v>0</v>
      </c>
      <c r="Q50" s="145"/>
      <c r="R50" s="146" t="str">
        <f>IF(ISBLANK('4Bahnen_5-8'!K67),"",'4Bahnen_5-8'!K67)</f>
        <v/>
      </c>
      <c r="S50" s="147"/>
      <c r="T50" s="155" t="str">
        <f>IF(ISBLANK('4Bahnen_5-8'!M66),"",'4Bahnen_5-8'!M66)</f>
        <v/>
      </c>
      <c r="U50" s="156" t="str">
        <f>IF(ISBLANK('4Bahnen_5-8'!N66),"",'4Bahnen_5-8'!N66)</f>
        <v/>
      </c>
      <c r="V50" s="156" t="str">
        <f>IF(ISBLANK('4Bahnen_5-8'!O66),"",'4Bahnen_5-8'!O66)</f>
        <v/>
      </c>
      <c r="W50" s="156" t="str">
        <f>IF(ISBLANK('4Bahnen_5-8'!P66),"",'4Bahnen_5-8'!P66)</f>
        <v/>
      </c>
      <c r="X50" s="439" t="str">
        <f>IF(ISBLANK('4Bahnen_5-8'!M66),"",IF(W50=0,0,IF(W50&gt;H50,1,IF(W50&lt;H50,0,IF(W50=H50,0.5,"?")))))</f>
        <v/>
      </c>
      <c r="Y50" s="440"/>
      <c r="Z50" s="441" t="str">
        <f>IF(ISBLANK('4Bahnen_5-8'!M66),"",IF(X54=0,0,IF(X54&gt;I54,1,IF(X54&lt;I54,0,IF(AND(X54=I54,W54&gt;H54),1,IF(AND(X54=I54,W54&lt;H54),0,IF(AND(X54=I54,H54=W54),0.5," ")))))))</f>
        <v/>
      </c>
      <c r="AA50" s="442"/>
      <c r="AC50" s="48" t="str">
        <f>IF(AND(F8&lt;&gt;"x",F9&lt;&gt;"x"),AC55,IF(AND(F9="x",OR(E56&lt;0,F56&lt;0,T56&lt;0,U56&lt;0)),AC54,IF(AD56&lt;&gt;AF56,AC56,IF(AD57&lt;&gt;AF57,AC57,IF(AD58&lt;&gt;AF58,AC58,AC52)))))</f>
        <v xml:space="preserve">Ranking Points   </v>
      </c>
      <c r="AD50" s="49">
        <f>IF(AND(M58=0,O58=0)," ",IF(AND(F8&lt;&gt;"x",F9&lt;&gt;"x"),AD55,IF(AND(F9="x",OR(E56&lt;0,F56&lt;0,T56&lt;0,U56&lt;0)),AD54,IF(AD56&lt;&gt;AF56,AD56,IF(AD57&lt;&gt;AF57,AD57,IF(AD58&lt;&gt;AF58,AD58,AD52))))))</f>
        <v>1</v>
      </c>
      <c r="AE50" s="46" t="s">
        <v>91</v>
      </c>
      <c r="AF50" s="49">
        <f>IF(AND(M58=0,O58=0)," ",IF(AND(F8&lt;&gt;"x",F9&lt;&gt;"x"),AF55,IF(AND(F9="x",OR(E56&lt;0,F56&lt;0,T56&lt;0,U56&lt;0)),AD54,IF(AD56&lt;&gt;AF56,AF56,IF(AD57&lt;&gt;AF57,AF57,IF(AD58&lt;&gt;AF58,AF58,AF52))))))</f>
        <v>1</v>
      </c>
    </row>
    <row r="51" spans="1:32" ht="12" customHeight="1" x14ac:dyDescent="0.15">
      <c r="A51" s="148">
        <f>'4Bahnen_5-8'!B69</f>
        <v>0</v>
      </c>
      <c r="B51" s="149"/>
      <c r="C51" s="149"/>
      <c r="D51" s="149"/>
      <c r="E51" s="157" t="str">
        <f>IF(ISBLANK('4Bahnen_5-8'!E67),"",'4Bahnen_5-8'!E67)</f>
        <v/>
      </c>
      <c r="F51" s="158" t="str">
        <f>IF(ISBLANK('4Bahnen_5-8'!F67),"",'4Bahnen_5-8'!F67)</f>
        <v/>
      </c>
      <c r="G51" s="158" t="str">
        <f>IF(ISBLANK('4Bahnen_5-8'!G67),"",'4Bahnen_5-8'!G67)</f>
        <v/>
      </c>
      <c r="H51" s="158" t="str">
        <f>IF(ISBLANK('4Bahnen_5-8'!H67),"",'4Bahnen_5-8'!H67)</f>
        <v/>
      </c>
      <c r="I51" s="446" t="str">
        <f>IF(ISBLANK('4Bahnen_5-8'!E67),"",IF(H51=0,0,IF(H51&gt;W51,1,IF(H51&lt;W51,0,IF(H51=W51,0.5,"?")))))</f>
        <v/>
      </c>
      <c r="J51" s="447"/>
      <c r="K51" s="453"/>
      <c r="L51" s="444"/>
      <c r="M51" s="35"/>
      <c r="N51" s="35"/>
      <c r="O51" s="35"/>
      <c r="P51" s="148">
        <f>'4Bahnen_5-8'!J69</f>
        <v>0</v>
      </c>
      <c r="Q51" s="149"/>
      <c r="R51" s="149"/>
      <c r="S51" s="149"/>
      <c r="T51" s="157" t="str">
        <f>IF(ISBLANK('4Bahnen_5-8'!M67),"",'4Bahnen_5-8'!M67)</f>
        <v/>
      </c>
      <c r="U51" s="158" t="str">
        <f>IF(ISBLANK('4Bahnen_5-8'!N67),"",'4Bahnen_5-8'!N67)</f>
        <v/>
      </c>
      <c r="V51" s="158" t="str">
        <f>IF(ISBLANK('4Bahnen_5-8'!O67),"",'4Bahnen_5-8'!O67)</f>
        <v/>
      </c>
      <c r="W51" s="158" t="str">
        <f>IF(ISBLANK('4Bahnen_5-8'!P67),"",'4Bahnen_5-8'!P67)</f>
        <v/>
      </c>
      <c r="X51" s="446" t="str">
        <f>IF(ISBLANK('4Bahnen_5-8'!M67),"",IF(W51=0,0,IF(W51&gt;H51,1,IF(W51&lt;H51,0,IF(W51=H51,0.5,"?")))))</f>
        <v/>
      </c>
      <c r="Y51" s="447"/>
      <c r="Z51" s="443"/>
      <c r="AA51" s="444"/>
      <c r="AC51" s="48" t="e">
        <f>IF(AD58&lt;&gt;AF58," ",IF(AD59&lt;&gt;AF59,AC59,IF(AD60&lt;&gt;AF60,AC60,IF(AD61&lt;&gt;AF61,AC61,IF(AD62&lt;&gt;AF62,AC62,IF(AD63&lt;&gt;AF63,AC63,AC64))))))</f>
        <v>#VALUE!</v>
      </c>
      <c r="AD51" s="48" t="e">
        <f>IF(AD58&lt;&gt;AF58,0,IF(AD59&lt;&gt;AF59,AD59,IF(AD60&lt;&gt;AF60,AD60,IF(AD61&lt;&gt;AF61,AD61,IF(AD62&lt;&gt;AF62,AD62,IF(AD63&lt;&gt;AF63,AD63,AD64))))))</f>
        <v>#VALUE!</v>
      </c>
      <c r="AE51" s="46" t="s">
        <v>91</v>
      </c>
      <c r="AF51" s="48" t="e">
        <f>IF(AD58&lt;&gt;AF58,0,IF(AD59&lt;&gt;AF59,AF59,IF(AD60&lt;&gt;AF60,AF60,IF(AD61&lt;&gt;AF61,AF61,IF(AD62&lt;&gt;AF62,AF62,IF(AD63&lt;&gt;AF63,AF63,AF64))))))</f>
        <v>#VALUE!</v>
      </c>
    </row>
    <row r="52" spans="1:32" ht="12" customHeight="1" x14ac:dyDescent="0.15">
      <c r="A52" s="144">
        <f>'4Bahnen_5-8'!B70</f>
        <v>0</v>
      </c>
      <c r="B52" s="145"/>
      <c r="C52" s="146" t="str">
        <f>IF(ISBLANK('4Bahnen_5-8'!C70),"",'4Bahnen_5-8'!C70)</f>
        <v/>
      </c>
      <c r="D52" s="147"/>
      <c r="E52" s="157" t="str">
        <f>IF(ISBLANK('4Bahnen_5-8'!E68),"",'4Bahnen_5-8'!E68)</f>
        <v/>
      </c>
      <c r="F52" s="158" t="str">
        <f>IF(ISBLANK('4Bahnen_5-8'!F68),"",'4Bahnen_5-8'!F68)</f>
        <v/>
      </c>
      <c r="G52" s="158" t="str">
        <f>IF(ISBLANK('4Bahnen_5-8'!G68),"",'4Bahnen_5-8'!G68)</f>
        <v/>
      </c>
      <c r="H52" s="158" t="str">
        <f>IF(ISBLANK('4Bahnen_5-8'!H68),"",'4Bahnen_5-8'!H68)</f>
        <v/>
      </c>
      <c r="I52" s="446" t="str">
        <f>IF(ISBLANK('4Bahnen_5-8'!E68),"",IF(H52=0,0,IF(H52&gt;W52,1,IF(H52&lt;W52,0,IF(H52=W52,0.5,"?")))))</f>
        <v/>
      </c>
      <c r="J52" s="447"/>
      <c r="K52" s="453"/>
      <c r="L52" s="444"/>
      <c r="M52" s="35"/>
      <c r="N52" s="35"/>
      <c r="O52" s="35"/>
      <c r="P52" s="144">
        <f>'4Bahnen_5-8'!J70</f>
        <v>0</v>
      </c>
      <c r="Q52" s="145"/>
      <c r="R52" s="146" t="str">
        <f>IF(ISBLANK('4Bahnen_5-8'!K70),"",'4Bahnen_5-8'!K70)</f>
        <v/>
      </c>
      <c r="S52" s="147"/>
      <c r="T52" s="157" t="str">
        <f>IF(ISBLANK('4Bahnen_5-8'!M68),"",'4Bahnen_5-8'!M68)</f>
        <v/>
      </c>
      <c r="U52" s="158" t="str">
        <f>IF(ISBLANK('4Bahnen_5-8'!N68),"",'4Bahnen_5-8'!N68)</f>
        <v/>
      </c>
      <c r="V52" s="158" t="str">
        <f>IF(ISBLANK('4Bahnen_5-8'!O68),"",'4Bahnen_5-8'!O68)</f>
        <v/>
      </c>
      <c r="W52" s="158" t="str">
        <f>IF(ISBLANK('4Bahnen_5-8'!P68),"",'4Bahnen_5-8'!P68)</f>
        <v/>
      </c>
      <c r="X52" s="446" t="str">
        <f>IF(ISBLANK('4Bahnen_5-8'!M68),"",IF(W52=0,0,IF(W52&gt;H52,1,IF(W52&lt;H52,0,IF(W52=H52,0.5,"?")))))</f>
        <v/>
      </c>
      <c r="Y52" s="447"/>
      <c r="Z52" s="443"/>
      <c r="AA52" s="444"/>
    </row>
    <row r="53" spans="1:32" ht="12" customHeight="1" x14ac:dyDescent="0.15">
      <c r="A53" s="148">
        <f>'4Bahnen_5-8'!B72</f>
        <v>0</v>
      </c>
      <c r="B53" s="149"/>
      <c r="C53" s="149"/>
      <c r="D53" s="149"/>
      <c r="E53" s="12" t="str">
        <f>IF(ISBLANK('4Bahnen_5-8'!E69),"",'4Bahnen_5-8'!E69)</f>
        <v/>
      </c>
      <c r="F53" s="13" t="str">
        <f>IF(ISBLANK('4Bahnen_5-8'!F69),"",'4Bahnen_5-8'!F69)</f>
        <v/>
      </c>
      <c r="G53" s="13" t="str">
        <f>IF(ISBLANK('4Bahnen_5-8'!G69),"",'4Bahnen_5-8'!G69)</f>
        <v/>
      </c>
      <c r="H53" s="13" t="str">
        <f>IF(ISBLANK('4Bahnen_5-8'!H69),"",'4Bahnen_5-8'!H69)</f>
        <v/>
      </c>
      <c r="I53" s="446" t="str">
        <f>IF(ISBLANK('4Bahnen_5-8'!E69),"",IF(H53=0,0,IF(H53&gt;W53,1,IF(H53&lt;W53,0,IF(H53=W53,0.5,"?")))))</f>
        <v/>
      </c>
      <c r="J53" s="447"/>
      <c r="K53" s="453"/>
      <c r="L53" s="444"/>
      <c r="M53" s="35"/>
      <c r="N53" s="35"/>
      <c r="O53" s="35"/>
      <c r="P53" s="148">
        <f>'4Bahnen_5-8'!J72</f>
        <v>0</v>
      </c>
      <c r="Q53" s="149"/>
      <c r="R53" s="149"/>
      <c r="S53" s="149"/>
      <c r="T53" s="12" t="str">
        <f>IF(ISBLANK('4Bahnen_5-8'!M69),"",'4Bahnen_5-8'!M69)</f>
        <v/>
      </c>
      <c r="U53" s="13" t="str">
        <f>IF(ISBLANK('4Bahnen_5-8'!N69),"",'4Bahnen_5-8'!N69)</f>
        <v/>
      </c>
      <c r="V53" s="13" t="str">
        <f>IF(ISBLANK('4Bahnen_5-8'!O69),"",'4Bahnen_5-8'!O69)</f>
        <v/>
      </c>
      <c r="W53" s="13" t="str">
        <f>IF(ISBLANK('4Bahnen_5-8'!P69),"",'4Bahnen_5-8'!P69)</f>
        <v/>
      </c>
      <c r="X53" s="448" t="str">
        <f>IF(ISBLANK('4Bahnen_5-8'!M69),"",IF(W53=0,0,IF(W53&gt;H53,1,IF(W53&lt;H53,0,IF(W53=H53,0.5,"?")))))</f>
        <v/>
      </c>
      <c r="Y53" s="449"/>
      <c r="Z53" s="443"/>
      <c r="AA53" s="444"/>
    </row>
    <row r="54" spans="1:32" ht="12" customHeight="1" x14ac:dyDescent="0.15">
      <c r="A54" s="150">
        <f>'4Bahnen_5-8'!B73</f>
        <v>0</v>
      </c>
      <c r="B54" s="151"/>
      <c r="C54" s="153" t="str">
        <f>IF(ISBLANK('4Bahnen_5-8'!C73),"",'4Bahnen_5-8'!C73)</f>
        <v/>
      </c>
      <c r="D54" s="152"/>
      <c r="E54" s="14" t="str">
        <f>IF(ISBLANK('4Bahnen_5-8'!E66),"",SUM(E50:E53))</f>
        <v/>
      </c>
      <c r="F54" s="15" t="str">
        <f>IF(ISBLANK('4Bahnen_5-8'!F66),"",SUM(F50:F53))</f>
        <v/>
      </c>
      <c r="G54" s="15" t="str">
        <f>IF(ISBLANK('4Bahnen_5-8'!G66),"",SUM(G50:G53))</f>
        <v/>
      </c>
      <c r="H54" s="15" t="str">
        <f>IF(ISBLANK('4Bahnen_5-8'!E66),"",SUM(H50:H53))</f>
        <v/>
      </c>
      <c r="I54" s="312" t="str">
        <f>IF(ISBLANK('4Bahnen_5-8'!E66),"",SUM(I50:I53))</f>
        <v/>
      </c>
      <c r="J54" s="313"/>
      <c r="K54" s="454"/>
      <c r="L54" s="305"/>
      <c r="M54" s="35"/>
      <c r="N54" s="35"/>
      <c r="O54" s="35"/>
      <c r="P54" s="150">
        <f>'4Bahnen_5-8'!J73</f>
        <v>0</v>
      </c>
      <c r="Q54" s="151"/>
      <c r="R54" s="152" t="str">
        <f>IF(ISBLANK('4Bahnen_5-8'!K73),"",'4Bahnen_5-8'!K73)</f>
        <v/>
      </c>
      <c r="S54" s="152"/>
      <c r="T54" s="14" t="str">
        <f>IF(ISBLANK('4Bahnen_5-8'!M66),"",SUM(T50:T53))</f>
        <v/>
      </c>
      <c r="U54" s="15" t="str">
        <f>IF(ISBLANK('4Bahnen_5-8'!N66),"",SUM(U50:U53))</f>
        <v/>
      </c>
      <c r="V54" s="15" t="str">
        <f>IF(ISBLANK('4Bahnen_5-8'!O66),"",SUM(V50:V53))</f>
        <v/>
      </c>
      <c r="W54" s="15" t="str">
        <f>IF(ISBLANK('4Bahnen_5-8'!M66),"",SUM(W50:W53))</f>
        <v/>
      </c>
      <c r="X54" s="304" t="str">
        <f>IF(ISBLANK('4Bahnen_5-8'!M66),"",SUM(X50:X53))</f>
        <v/>
      </c>
      <c r="Y54" s="305"/>
      <c r="Z54" s="445"/>
      <c r="AA54" s="305"/>
      <c r="AC54" s="49" t="s">
        <v>92</v>
      </c>
      <c r="AD54" s="48" t="s">
        <v>93</v>
      </c>
      <c r="AF54" s="48" t="s">
        <v>93</v>
      </c>
    </row>
    <row r="55" spans="1:32" ht="18.75" customHeight="1" x14ac:dyDescent="0.15">
      <c r="A55" s="52"/>
      <c r="B55" s="52"/>
      <c r="E55" s="50" t="s">
        <v>94</v>
      </c>
      <c r="F55" s="50" t="s">
        <v>95</v>
      </c>
      <c r="G55" s="50" t="s">
        <v>96</v>
      </c>
      <c r="H55" s="51" t="s">
        <v>97</v>
      </c>
      <c r="I55" s="36" t="s">
        <v>98</v>
      </c>
      <c r="J55" s="38"/>
      <c r="K55" s="36" t="s">
        <v>99</v>
      </c>
      <c r="L55" s="38"/>
      <c r="M55" s="35" t="s">
        <v>9</v>
      </c>
      <c r="N55" s="35"/>
      <c r="O55" s="35"/>
      <c r="P55" s="52" t="str">
        <f>IF(U9="x","Ergebnis 1. Spiel:"," ")</f>
        <v xml:space="preserve"> </v>
      </c>
      <c r="Q55" s="52"/>
      <c r="T55" s="50" t="s">
        <v>94</v>
      </c>
      <c r="U55" s="50" t="s">
        <v>95</v>
      </c>
      <c r="V55" s="50" t="s">
        <v>96</v>
      </c>
      <c r="W55" s="51" t="s">
        <v>97</v>
      </c>
      <c r="X55" s="36" t="s">
        <v>98</v>
      </c>
      <c r="Y55" s="38"/>
      <c r="Z55" s="36" t="s">
        <v>99</v>
      </c>
      <c r="AA55" s="38"/>
      <c r="AC55" s="49" t="s">
        <v>100</v>
      </c>
      <c r="AD55" s="48">
        <f>IF(M58&gt;O58,2,IF(M58=O58,1,0))</f>
        <v>1</v>
      </c>
      <c r="AE55" s="46" t="s">
        <v>91</v>
      </c>
      <c r="AF55" s="48">
        <f>IF(M58&lt;O58,2,IF(M58=O58,1,0))</f>
        <v>1</v>
      </c>
    </row>
    <row r="56" spans="1:32" ht="12.95" customHeight="1" x14ac:dyDescent="0.15">
      <c r="D56" s="26" t="str">
        <f>IF(F9="x","Ergebnis 1. Spiel / Result 1. game:"," ")</f>
        <v xml:space="preserve"> </v>
      </c>
      <c r="E56" s="190" t="str">
        <f>IF(ISBLANK(F9),"",IF(ISBLANK('4Bahnen_5-8'!T4),"",'4Bahnen_5-8'!T4))</f>
        <v/>
      </c>
      <c r="F56" s="190" t="str">
        <f>IF(ISBLANK(F9),"",IF(ISBLANK('4Bahnen_5-8'!T4),"",'4Bahnen_5-8'!T2))</f>
        <v/>
      </c>
      <c r="G56" s="164"/>
      <c r="H56" s="159" t="str">
        <f>IF(ISBLANK('4Bahnen_5-8'!E7),"",H54+H47+H40+H33+H26+H19)</f>
        <v/>
      </c>
      <c r="I56" s="455" t="str">
        <f>IF(ISBLANK('4Bahnen_5-8'!E7),"",I54+I47+I40+I33+I26+I19)</f>
        <v/>
      </c>
      <c r="J56" s="313"/>
      <c r="K56" s="160" t="str">
        <f>IF(ISBLANK('4Bahnen_5-8'!E7),"",SUM(K50,K43,K36,K29,K22,K15))</f>
        <v/>
      </c>
      <c r="L56" s="161"/>
      <c r="M56" s="35" t="s">
        <v>9</v>
      </c>
      <c r="N56" s="35"/>
      <c r="O56" s="35"/>
      <c r="S56" s="26" t="str">
        <f>IF(F9="x","Ergebnis 1. Spiel / Result 1. game:"," ")</f>
        <v xml:space="preserve"> </v>
      </c>
      <c r="T56" s="190" t="str">
        <f>IF(ISBLANK(F9),"",IF(ISBLANK('4Bahnen_5-8'!U4),"",'4Bahnen_5-8'!U4))</f>
        <v/>
      </c>
      <c r="U56" s="190" t="str">
        <f>IF(ISBLANK(F9),"",IF(ISBLANK('4Bahnen_5-8'!U2),"",'4Bahnen_5-8'!U2))</f>
        <v/>
      </c>
      <c r="V56" s="164"/>
      <c r="W56" s="159" t="str">
        <f>IF(ISBLANK('4Bahnen_5-8'!M7),"",W54+W47+W40+W33+W26+W19)</f>
        <v/>
      </c>
      <c r="X56" s="455" t="str">
        <f>IF(ISBLANK('4Bahnen_5-8'!M7),"",X54+X47+X40+X33+X26+X19)</f>
        <v/>
      </c>
      <c r="Y56" s="313"/>
      <c r="Z56" s="53" t="str">
        <f>IF(ISBLANK('4Bahnen_5-8'!M7),"",SUM(Z50,Z43,Z36,Z29,Z22,Z15))</f>
        <v/>
      </c>
      <c r="AA56" s="54"/>
      <c r="AC56" s="49" t="s">
        <v>100</v>
      </c>
      <c r="AD56" s="48">
        <f>AD55+G56</f>
        <v>1</v>
      </c>
      <c r="AE56" s="46" t="s">
        <v>91</v>
      </c>
      <c r="AF56" s="48">
        <f>AF55+V56</f>
        <v>1</v>
      </c>
    </row>
    <row r="57" spans="1:32" ht="12.95" customHeight="1" x14ac:dyDescent="0.1">
      <c r="B57" s="52"/>
      <c r="C57" s="52"/>
      <c r="D57" s="31" t="str">
        <f>IF(F9="x","wegen Rückspiel, die gelben Felder ausfüllen","  ")</f>
        <v xml:space="preserve">  </v>
      </c>
      <c r="E57" s="191" t="str">
        <f>IF(ISBLANK($F$9),"",IF(ISBLANK('4Bahnen_5-8'!$E$58),"",AD59))</f>
        <v/>
      </c>
      <c r="F57" s="158" t="str">
        <f>IF(ISBLANK(F9),"",IF(ISBLANK('4Bahnen_5-8'!E59),"",AD60))</f>
        <v/>
      </c>
      <c r="G57" s="158" t="str">
        <f>IF(ISBLANK(F9),"",IF(ISBLANK('4Bahnen_5-8'!E60),"",AD61))</f>
        <v/>
      </c>
      <c r="H57" s="158" t="str">
        <f>IF(ISBLANK(F9),"",IF(ISBLANK('4Bahnen_5-8'!E61),"",AD62))</f>
        <v/>
      </c>
      <c r="I57" s="158">
        <f>IF(ISBLANK(F9),"",IF(ISBLANK('4Bahnen_5-8'!E62),"",AD63))</f>
        <v>24</v>
      </c>
      <c r="J57" s="52"/>
      <c r="K57" s="53" t="str">
        <f>IF(ISBLANK('4Bahnen_5-8'!E7),"",IF(H56=0,0,IF(H56&gt;W56,2,IF(H56&lt;W56,0,IF(H56&gt;=W56,1,"falsch")))))</f>
        <v/>
      </c>
      <c r="L57" s="54"/>
      <c r="M57" s="210" t="s">
        <v>102</v>
      </c>
      <c r="N57" s="210"/>
      <c r="O57" s="210"/>
      <c r="Q57" s="52"/>
      <c r="R57" s="52"/>
      <c r="S57" s="31" t="str">
        <f>IF(F9="x","wegen Rückspiel, die gelben Felder ausfüllen","  ")</f>
        <v xml:space="preserve">  </v>
      </c>
      <c r="T57" s="191" t="str">
        <f>IF(ISBLANK($F$9),"",IF(ISBLANK('4Bahnen_5-8'!$M$58),"",$AF59))</f>
        <v/>
      </c>
      <c r="U57" s="158" t="str">
        <f>IF(ISBLANK($F$9),"",IF(ISBLANK('4Bahnen_5-8'!$M$59),"",$AF60))</f>
        <v/>
      </c>
      <c r="V57" s="158" t="str">
        <f>IF(ISBLANK($F$9),"",IF(ISBLANK('4Bahnen_5-8'!$M$60),"",$AF61))</f>
        <v/>
      </c>
      <c r="W57" s="158" t="str">
        <f>IF(ISBLANK($F$9),"",IF(ISBLANK('4Bahnen_5-8'!$M$61),"",$AF62))</f>
        <v/>
      </c>
      <c r="X57" s="158">
        <f>IF(ISBLANK($F$9),"",IF(ISBLANK('4Bahnen_5-8'!$M$62),"",$AF63))</f>
        <v>22</v>
      </c>
      <c r="Y57" s="52"/>
      <c r="Z57" s="53" t="str">
        <f>IF(ISBLANK('4Bahnen_5-8'!M7),"",IF(W56=0,0,IF(W56&gt;H56,2,IF(W56&lt;H56,0,IF(W56=H56,1,"falsch")))))</f>
        <v/>
      </c>
      <c r="AA57" s="54"/>
      <c r="AC57" s="49" t="s">
        <v>103</v>
      </c>
      <c r="AD57" s="48" t="e">
        <f>M58+F56</f>
        <v>#VALUE!</v>
      </c>
      <c r="AE57" s="46" t="s">
        <v>91</v>
      </c>
      <c r="AF57" s="48" t="e">
        <f>U56+O58</f>
        <v>#VALUE!</v>
      </c>
    </row>
    <row r="58" spans="1:32" ht="12.95" customHeight="1" x14ac:dyDescent="0.15">
      <c r="D58" s="211" t="str">
        <f>IF(F9="x","due to return, fill in the yellow fields","  ")</f>
        <v xml:space="preserve">  </v>
      </c>
      <c r="E58" s="163" t="str">
        <f>IF($F$9="x","1. SV","  ")</f>
        <v xml:space="preserve">  </v>
      </c>
      <c r="F58" s="163" t="str">
        <f>IF($F$9="x","2. SV","  ")</f>
        <v xml:space="preserve">  </v>
      </c>
      <c r="G58" s="163" t="str">
        <f>IF($F$9="x","3. SV","  ")</f>
        <v xml:space="preserve">  </v>
      </c>
      <c r="H58" s="163" t="str">
        <f>IF($F$9="x","4. SV","  ")</f>
        <v xml:space="preserve">  </v>
      </c>
      <c r="I58" s="163" t="str">
        <f>IF($F$9="x","5. SV","  ")</f>
        <v xml:space="preserve">  </v>
      </c>
      <c r="M58" s="246" t="str">
        <f>IF(ISBLANK('4Bahnen_5-8'!E7),"",K56+K57)</f>
        <v/>
      </c>
      <c r="N58" s="46" t="s">
        <v>91</v>
      </c>
      <c r="O58" s="246" t="str">
        <f>IF(ISBLANK('4Bahnen_5-8'!M7),"",Z56+Z57)</f>
        <v/>
      </c>
      <c r="S58" s="211" t="str">
        <f>IF(F9="x","due to return, fill in the yellow fields","  ")</f>
        <v xml:space="preserve">  </v>
      </c>
      <c r="T58" s="163" t="str">
        <f>IF($F$9="x","1. SV","  ")</f>
        <v xml:space="preserve">  </v>
      </c>
      <c r="U58" s="163" t="str">
        <f>IF($F$9="x","2. SV","  ")</f>
        <v xml:space="preserve">  </v>
      </c>
      <c r="V58" s="163" t="str">
        <f>IF($F$9="x","3. SV","  ")</f>
        <v xml:space="preserve">  </v>
      </c>
      <c r="W58" s="163" t="str">
        <f>IF($F$9="x","4. SV","  ")</f>
        <v xml:space="preserve">  </v>
      </c>
      <c r="X58" s="163" t="str">
        <f>IF($F$9="x","5. SV","  ")</f>
        <v xml:space="preserve">  </v>
      </c>
      <c r="AC58" s="49" t="s">
        <v>104</v>
      </c>
      <c r="AD58" s="48" t="e">
        <f>E56+I56</f>
        <v>#VALUE!</v>
      </c>
      <c r="AE58" s="46" t="s">
        <v>91</v>
      </c>
      <c r="AF58" s="48" t="e">
        <f>T56+X56</f>
        <v>#VALUE!</v>
      </c>
    </row>
    <row r="59" spans="1:32" ht="20.100000000000001" customHeight="1" x14ac:dyDescent="0.15">
      <c r="I59" s="49"/>
      <c r="J59" s="317" t="str">
        <f>IF(ISBLANK('4Bahnen_5-8'!E7),"",IF(OR(F8="x",F9="x"),"Entscheidung durch","damit"))</f>
        <v/>
      </c>
      <c r="K59" s="317"/>
      <c r="L59" s="317"/>
      <c r="M59" s="317"/>
      <c r="N59" s="317"/>
      <c r="O59" s="317"/>
      <c r="P59" s="317"/>
      <c r="Q59" s="49"/>
      <c r="AC59" s="49" t="s">
        <v>105</v>
      </c>
      <c r="AD59" s="56" t="str">
        <f>IF(ISBLANK('4Bahnen_5-8'!E58),"",IF(('4Bahnen_5-8'!H45+'4Bahnen_5-8'!H58+'4Bahnen_5-8'!H71)&gt;0,'4Bahnen_5-8'!H45+'4Bahnen_5-8'!H58+'4Bahnen_5-8'!H71,"new"))</f>
        <v/>
      </c>
      <c r="AE59" s="46" t="s">
        <v>91</v>
      </c>
      <c r="AF59" s="56" t="str">
        <f>IF(ISBLANK('4Bahnen_5-8'!M58),"",IF(('4Bahnen_5-8'!P45+'4Bahnen_5-8'!P58+'4Bahnen_5-8'!P71)&gt;0,'4Bahnen_5-8'!P45+'4Bahnen_5-8'!P58+'4Bahnen_5-8'!P71,"SV"))</f>
        <v/>
      </c>
    </row>
    <row r="60" spans="1:32" ht="17.100000000000001" customHeight="1" thickBot="1" x14ac:dyDescent="0.2">
      <c r="B60" s="55"/>
      <c r="C60" s="55"/>
      <c r="D60" s="55"/>
      <c r="E60" s="55"/>
      <c r="F60" s="55"/>
      <c r="G60" s="55"/>
      <c r="H60" s="55"/>
      <c r="J60" s="57" t="str">
        <f>IF(ISBLANK('4Bahnen_5-8'!E7),"",AC51)</f>
        <v/>
      </c>
      <c r="K60" s="57"/>
      <c r="L60" s="57"/>
      <c r="M60" s="57"/>
      <c r="N60" s="57"/>
      <c r="O60" s="57"/>
      <c r="P60" s="57"/>
      <c r="S60" s="55"/>
      <c r="T60" s="55"/>
      <c r="U60" s="55"/>
      <c r="V60" s="55"/>
      <c r="W60" s="55"/>
      <c r="X60" s="55"/>
      <c r="Y60" s="55"/>
      <c r="AC60" s="49" t="s">
        <v>106</v>
      </c>
      <c r="AD60" s="56" t="str">
        <f>IF(ISBLANK('4Bahnen_5-8'!E59),"",IF(('4Bahnen_5-8'!H46+'4Bahnen_5-8'!H59+'4Bahnen_5-8'!H72)&gt;0,'4Bahnen_5-8'!H46+'4Bahnen_5-8'!H59+'4Bahnen_5-8'!H72,"new"))</f>
        <v/>
      </c>
      <c r="AE60" s="46" t="s">
        <v>91</v>
      </c>
      <c r="AF60" s="56" t="str">
        <f>IF(ISBLANK('4Bahnen_5-8'!M59),"",IF(('4Bahnen_5-8'!P46+'4Bahnen_5-8'!P59+'4Bahnen_5-8'!P72)&gt;0,'4Bahnen_5-8'!P46+'4Bahnen_5-8'!P59+'4Bahnen_5-8'!P72,"SV"))</f>
        <v/>
      </c>
    </row>
    <row r="61" spans="1:32" ht="18" customHeight="1" thickTop="1" thickBot="1" x14ac:dyDescent="0.2">
      <c r="B61" s="28" t="s">
        <v>107</v>
      </c>
      <c r="C61" s="28"/>
      <c r="D61" s="28"/>
      <c r="E61" s="28"/>
      <c r="F61" s="28"/>
      <c r="G61" s="28"/>
      <c r="H61" s="28"/>
      <c r="J61" s="456" t="str">
        <f>IF(ISBLANK('4Bahnen_5-8'!E7),"",AD51)</f>
        <v/>
      </c>
      <c r="K61" s="457"/>
      <c r="L61" s="457"/>
      <c r="M61" s="458"/>
      <c r="N61" s="46" t="s">
        <v>91</v>
      </c>
      <c r="O61" s="456" t="str">
        <f>IF(ISBLANK('4Bahnen_5-8'!M7),"",AF51)</f>
        <v/>
      </c>
      <c r="P61" s="458"/>
      <c r="Q61" s="57" t="s">
        <v>9</v>
      </c>
      <c r="S61" s="28" t="s">
        <v>107</v>
      </c>
      <c r="T61" s="28"/>
      <c r="U61" s="28"/>
      <c r="V61" s="28"/>
      <c r="W61" s="28"/>
      <c r="X61" s="28"/>
      <c r="Y61" s="28"/>
      <c r="Z61" s="59"/>
      <c r="AC61" s="49" t="s">
        <v>108</v>
      </c>
      <c r="AD61" s="56" t="str">
        <f>IF(ISBLANK('4Bahnen_5-8'!E60),"",IF(('4Bahnen_5-8'!H47+'4Bahnen_5-8'!H60+'4Bahnen_5-8'!H73)&gt;0,'4Bahnen_5-8'!H47+'4Bahnen_5-8'!H60+'4Bahnen_5-8'!H73,"new"))</f>
        <v/>
      </c>
      <c r="AE61" s="46" t="s">
        <v>91</v>
      </c>
      <c r="AF61" s="56" t="str">
        <f>IF(ISBLANK('4Bahnen_5-8'!M60),"",IF(('4Bahnen_5-8'!P47+'4Bahnen_5-8'!P60+'4Bahnen_5-8'!P73)&gt;0,'4Bahnen_5-8'!P47+'4Bahnen_5-8'!P60+'4Bahnen_5-8'!P73,"SV"))</f>
        <v/>
      </c>
    </row>
    <row r="62" spans="1:32" ht="14.1" customHeight="1" thickTop="1" x14ac:dyDescent="0.15">
      <c r="F62" s="59"/>
      <c r="G62" s="59"/>
      <c r="Q62" s="59"/>
      <c r="R62" s="59"/>
      <c r="S62" s="59"/>
      <c r="AC62" s="49" t="s">
        <v>109</v>
      </c>
      <c r="AD62" s="56" t="str">
        <f>IF(ISBLANK('4Bahnen_5-8'!E61),"",IF(('4Bahnen_5-8'!H48+'4Bahnen_5-8'!H61+'4Bahnen_5-8'!H74)&gt;0,'4Bahnen_5-8'!H48+'4Bahnen_5-8'!H61+'4Bahnen_5-8'!H74,"new"))</f>
        <v/>
      </c>
      <c r="AE62" s="46" t="s">
        <v>91</v>
      </c>
      <c r="AF62" s="56" t="str">
        <f>IF(ISBLANK('4Bahnen_5-8'!M61),"",IF(('4Bahnen_5-8'!P48+'4Bahnen_5-8'!P61+'4Bahnen_5-8'!P74)&gt;0,'4Bahnen_5-8'!P48+'4Bahnen_5-8'!P61+'4Bahnen_5-8'!P74,"SV"))</f>
        <v/>
      </c>
    </row>
    <row r="63" spans="1:32" ht="12.95" customHeight="1" x14ac:dyDescent="0.15">
      <c r="F63" s="59"/>
      <c r="G63" s="213" t="s">
        <v>110</v>
      </c>
      <c r="J63" s="49"/>
      <c r="K63" s="49"/>
      <c r="L63" s="321" t="str">
        <f>IF(ISBLANK('4Bahnen_5-8'!S35),"",'4Bahnen_5-8'!S35)</f>
        <v/>
      </c>
      <c r="M63" s="322"/>
      <c r="N63" s="322"/>
      <c r="O63" s="322"/>
      <c r="P63" s="322"/>
      <c r="Q63" s="322"/>
      <c r="R63" s="322"/>
      <c r="S63" s="323"/>
      <c r="AC63" s="49" t="s">
        <v>111</v>
      </c>
      <c r="AD63" s="56">
        <f>IF(ISBLANK('4Bahnen_5-8'!E62),"",IF(('4Bahnen_5-8'!H49+'4Bahnen_5-8'!H62+'4Bahnen_5-8'!H75)&gt;0,'4Bahnen_5-8'!H49+'4Bahnen_5-8'!H62+'4Bahnen_5-8'!H75,"new"))</f>
        <v>24</v>
      </c>
      <c r="AE63" s="46" t="s">
        <v>91</v>
      </c>
      <c r="AF63" s="56">
        <f>IF(ISBLANK('4Bahnen_5-8'!M62),"",IF(('4Bahnen_5-8'!P49+'4Bahnen_5-8'!P62+'4Bahnen_5-8'!P75)&gt;0,'4Bahnen_5-8'!P49+'4Bahnen_5-8'!P62+'4Bahnen_5-8'!P75,"SV"))</f>
        <v>22</v>
      </c>
    </row>
    <row r="64" spans="1:32" ht="12" customHeight="1" x14ac:dyDescent="0.1">
      <c r="A64" s="330" t="str">
        <f>IF(ISBLANK('4Bahnen_5-8'!U29),"",'4Bahnen_5-8'!U29)</f>
        <v/>
      </c>
      <c r="B64" s="330"/>
      <c r="C64" s="330"/>
      <c r="D64" s="330"/>
      <c r="E64" s="330"/>
      <c r="L64" s="324"/>
      <c r="M64" s="325"/>
      <c r="N64" s="325"/>
      <c r="O64" s="325"/>
      <c r="P64" s="325"/>
      <c r="Q64" s="325"/>
      <c r="R64" s="325"/>
      <c r="S64" s="326"/>
      <c r="U64" s="331" t="str">
        <f>IF(ISBLANK('4Bahnen_5-8'!U31),"",'4Bahnen_5-8'!U31)</f>
        <v/>
      </c>
      <c r="V64" s="331"/>
      <c r="W64" s="331"/>
      <c r="X64" s="331"/>
      <c r="Y64" s="331"/>
      <c r="Z64" s="331"/>
      <c r="AC64" s="49" t="s">
        <v>112</v>
      </c>
      <c r="AD64" s="49" t="s">
        <v>113</v>
      </c>
      <c r="AE64" s="46" t="s">
        <v>91</v>
      </c>
      <c r="AF64" s="49" t="s">
        <v>113</v>
      </c>
    </row>
    <row r="65" spans="1:32" ht="12.95" customHeight="1" x14ac:dyDescent="0.15">
      <c r="A65" s="58" t="s">
        <v>114</v>
      </c>
      <c r="B65" s="58"/>
      <c r="C65" s="58"/>
      <c r="D65" s="58"/>
      <c r="E65" s="58"/>
      <c r="L65" s="324"/>
      <c r="M65" s="325"/>
      <c r="N65" s="325"/>
      <c r="O65" s="325"/>
      <c r="P65" s="325"/>
      <c r="Q65" s="325"/>
      <c r="R65" s="325"/>
      <c r="S65" s="326"/>
      <c r="U65" s="58" t="s">
        <v>114</v>
      </c>
      <c r="V65" s="58"/>
      <c r="W65" s="58"/>
      <c r="X65" s="58"/>
      <c r="Y65" s="58"/>
      <c r="Z65" s="59"/>
      <c r="AC65" s="49"/>
      <c r="AD65" s="56"/>
      <c r="AE65" s="46"/>
      <c r="AF65" s="56"/>
    </row>
    <row r="66" spans="1:32" ht="10.35" customHeight="1" x14ac:dyDescent="0.15">
      <c r="H66" s="59"/>
      <c r="I66" s="59"/>
      <c r="J66" s="59"/>
      <c r="K66" s="59"/>
      <c r="L66" s="327"/>
      <c r="M66" s="328"/>
      <c r="N66" s="328"/>
      <c r="O66" s="328"/>
      <c r="P66" s="328"/>
      <c r="Q66" s="328"/>
      <c r="R66" s="328"/>
      <c r="S66" s="329"/>
      <c r="AA66" s="61"/>
    </row>
    <row r="67" spans="1:32" ht="10.35" customHeight="1" x14ac:dyDescent="0.15">
      <c r="AC67" s="49"/>
      <c r="AD67" s="49"/>
      <c r="AE67" s="46"/>
      <c r="AF67" s="49"/>
    </row>
    <row r="68" spans="1:32" ht="10.35" customHeight="1" x14ac:dyDescent="0.15">
      <c r="A68" s="332" t="str">
        <f>IF(ISBLANK('4Bahnen_5-8'!U30),"",'4Bahnen_5-8'!U30)</f>
        <v/>
      </c>
      <c r="B68" s="332"/>
      <c r="C68" s="332"/>
      <c r="D68" s="332"/>
      <c r="E68" s="332"/>
      <c r="I68" s="333" t="str">
        <f>IF(ISBLANK('4Bahnen_5-8'!U33),"",'4Bahnen_5-8'!U33)</f>
        <v/>
      </c>
      <c r="J68" s="333"/>
      <c r="K68" s="333"/>
      <c r="L68" s="333"/>
      <c r="M68" s="333"/>
      <c r="N68" s="333"/>
      <c r="O68" s="333"/>
      <c r="P68" s="333"/>
      <c r="Q68" s="333"/>
      <c r="U68" s="333" t="str">
        <f>IF(ISBLANK('4Bahnen_5-8'!U32),"",'4Bahnen_5-8'!U32)</f>
        <v/>
      </c>
      <c r="V68" s="333"/>
      <c r="W68" s="333"/>
      <c r="X68" s="333"/>
      <c r="Y68" s="333"/>
      <c r="Z68" s="333"/>
      <c r="AC68" s="49"/>
      <c r="AD68" s="49"/>
      <c r="AE68" s="46"/>
      <c r="AF68" s="49"/>
    </row>
    <row r="69" spans="1:32" ht="10.35" customHeight="1" x14ac:dyDescent="0.15">
      <c r="A69" s="58" t="s">
        <v>114</v>
      </c>
      <c r="B69" s="58"/>
      <c r="C69" s="58"/>
      <c r="D69" s="58"/>
      <c r="E69" s="58"/>
      <c r="H69" s="58" t="s">
        <v>115</v>
      </c>
      <c r="I69" s="20"/>
      <c r="J69" s="58"/>
      <c r="K69" s="58"/>
      <c r="L69" s="58"/>
      <c r="M69" s="58"/>
      <c r="N69" s="214"/>
      <c r="O69" s="214"/>
      <c r="P69" s="214"/>
      <c r="Q69" s="214"/>
      <c r="R69" s="214"/>
      <c r="U69" s="58" t="s">
        <v>114</v>
      </c>
      <c r="V69" s="58"/>
      <c r="W69" s="58"/>
      <c r="X69" s="58"/>
      <c r="Y69" s="58"/>
      <c r="Z69" s="58"/>
      <c r="AC69" s="49"/>
      <c r="AD69" s="49"/>
      <c r="AE69" s="46"/>
      <c r="AF69" s="49"/>
    </row>
    <row r="70" spans="1:32" ht="5.25" customHeight="1" x14ac:dyDescent="0.15">
      <c r="A70" s="58"/>
      <c r="B70" s="58"/>
      <c r="C70" s="58"/>
      <c r="D70" s="58"/>
      <c r="E70" s="58"/>
      <c r="H70" s="58"/>
      <c r="I70" s="20"/>
      <c r="J70" s="58"/>
      <c r="K70" s="58"/>
      <c r="L70" s="58"/>
      <c r="M70" s="58"/>
      <c r="N70" s="214"/>
      <c r="O70" s="214"/>
      <c r="P70" s="214"/>
      <c r="Q70" s="214"/>
      <c r="R70" s="214"/>
      <c r="U70" s="58"/>
      <c r="V70" s="58"/>
      <c r="W70" s="58"/>
      <c r="X70" s="58"/>
      <c r="Y70" s="58"/>
      <c r="Z70" s="58"/>
      <c r="AC70" s="137"/>
      <c r="AD70" s="49"/>
      <c r="AE70" s="46"/>
      <c r="AF70" s="49"/>
    </row>
    <row r="71" spans="1:32" ht="10.35" customHeight="1" x14ac:dyDescent="0.15">
      <c r="A71" s="169" t="str">
        <f>'4Bahnen_1-4'!B83</f>
        <v>Version 4.21 - 01.10.2008 mit Anzahl Punkten - KORREKTUR 05.11.2013</v>
      </c>
      <c r="B71" s="59"/>
      <c r="C71" s="59"/>
      <c r="D71" s="59"/>
      <c r="E71" s="59"/>
      <c r="H71" s="216" t="str">
        <f>'4Bahnen_1-4'!P83</f>
        <v>Version 4.21 - 01.10.2008 with score of points - correction 05.11.2013</v>
      </c>
      <c r="I71" s="59"/>
      <c r="J71" s="59"/>
      <c r="K71" s="59"/>
      <c r="L71" s="59"/>
      <c r="M71" s="59"/>
      <c r="N71" s="59"/>
      <c r="O71" s="59"/>
      <c r="P71" s="59"/>
      <c r="Q71" s="59"/>
      <c r="R71" s="59"/>
      <c r="U71" s="59"/>
      <c r="V71" s="59"/>
      <c r="W71" s="59"/>
      <c r="X71" s="59"/>
      <c r="Y71" s="59"/>
      <c r="Z71" s="59"/>
      <c r="AC71" s="137"/>
      <c r="AD71" s="49"/>
      <c r="AE71" s="46"/>
      <c r="AF71" s="49"/>
    </row>
    <row r="72" spans="1:32" ht="10.35" customHeight="1" x14ac:dyDescent="0.15">
      <c r="A72" s="61"/>
      <c r="B72" s="59"/>
      <c r="C72" s="59"/>
      <c r="D72" s="59"/>
      <c r="E72" s="59"/>
      <c r="H72" s="59"/>
      <c r="I72" s="59"/>
      <c r="J72" s="59"/>
      <c r="K72" s="59"/>
      <c r="L72" s="59"/>
      <c r="M72" s="59"/>
      <c r="N72" s="59"/>
      <c r="O72" s="59"/>
      <c r="P72" s="59"/>
      <c r="Q72" s="59"/>
      <c r="R72" s="59"/>
      <c r="U72" s="59"/>
      <c r="V72" s="59"/>
      <c r="W72" s="59"/>
      <c r="X72" s="59"/>
      <c r="Y72" s="59"/>
      <c r="Z72" s="59"/>
      <c r="AC72" s="49"/>
      <c r="AD72" s="49"/>
      <c r="AE72" s="46"/>
      <c r="AF72" s="49"/>
    </row>
    <row r="73" spans="1:32" ht="10.35" customHeight="1" x14ac:dyDescent="0.15">
      <c r="A73" s="61"/>
      <c r="B73" s="59"/>
      <c r="C73" s="59"/>
      <c r="D73" s="59"/>
      <c r="E73" s="59"/>
      <c r="H73" s="59"/>
      <c r="I73" s="59"/>
      <c r="J73" s="59"/>
      <c r="K73" s="59"/>
      <c r="L73" s="59"/>
      <c r="M73" s="59"/>
      <c r="N73" s="59"/>
      <c r="O73" s="59"/>
      <c r="P73" s="59"/>
      <c r="Q73" s="59"/>
      <c r="R73" s="59"/>
      <c r="U73" s="59"/>
      <c r="V73" s="59"/>
      <c r="W73" s="59"/>
      <c r="X73" s="59"/>
      <c r="Y73" s="59"/>
      <c r="Z73" s="59"/>
      <c r="AC73" s="49"/>
      <c r="AD73" s="49"/>
      <c r="AE73" s="46"/>
      <c r="AF73" s="49"/>
    </row>
    <row r="74" spans="1:32" ht="10.35" customHeight="1" x14ac:dyDescent="0.15">
      <c r="A74" s="59"/>
      <c r="B74" s="59"/>
      <c r="C74" s="59"/>
      <c r="D74" s="59"/>
      <c r="E74" s="59"/>
      <c r="H74" s="59"/>
      <c r="I74" s="59"/>
      <c r="J74" s="59"/>
      <c r="K74" s="59"/>
      <c r="L74" s="59"/>
      <c r="M74" s="59"/>
      <c r="N74" s="59"/>
      <c r="O74" s="59"/>
      <c r="P74" s="59"/>
      <c r="Q74" s="59"/>
      <c r="R74" s="59"/>
      <c r="U74" s="59"/>
      <c r="V74" s="59"/>
      <c r="W74" s="59"/>
      <c r="X74" s="59"/>
      <c r="Y74" s="59"/>
      <c r="Z74" s="59"/>
      <c r="AC74" s="49"/>
      <c r="AD74" s="49"/>
      <c r="AE74" s="46"/>
      <c r="AF74" s="49"/>
    </row>
    <row r="75" spans="1:32" ht="10.35" customHeight="1" x14ac:dyDescent="0.15">
      <c r="A75" s="59"/>
      <c r="B75" s="59"/>
      <c r="C75" s="59"/>
      <c r="D75" s="59"/>
      <c r="E75" s="59"/>
      <c r="H75" s="59"/>
      <c r="I75" s="59"/>
      <c r="J75" s="59"/>
      <c r="K75" s="59"/>
      <c r="L75" s="59"/>
      <c r="M75" s="59"/>
      <c r="N75" s="59"/>
      <c r="O75" s="59"/>
      <c r="P75" s="59"/>
      <c r="Q75" s="59"/>
      <c r="R75" s="59"/>
      <c r="U75" s="59"/>
      <c r="V75" s="59"/>
      <c r="W75" s="59"/>
      <c r="X75" s="59"/>
      <c r="Y75" s="59"/>
      <c r="Z75" s="59"/>
      <c r="AC75" s="49"/>
      <c r="AD75" s="49"/>
      <c r="AE75" s="46"/>
      <c r="AF75" s="49"/>
    </row>
    <row r="76" spans="1:32" ht="10.35" customHeight="1" x14ac:dyDescent="0.15">
      <c r="A76" s="59"/>
      <c r="B76" s="59"/>
      <c r="C76" s="59" t="s">
        <v>116</v>
      </c>
      <c r="D76" s="59"/>
      <c r="E76" s="59" t="e">
        <f>E54+E47+E40+E33+E26+E19</f>
        <v>#VALUE!</v>
      </c>
      <c r="F76" s="18" t="e">
        <f>F54+F47+F40+F33+F26+F19</f>
        <v>#VALUE!</v>
      </c>
      <c r="G76" s="18" t="e">
        <f>G54+G47+G40+G33+G26+G19</f>
        <v>#VALUE!</v>
      </c>
      <c r="H76" s="59"/>
      <c r="I76" s="59"/>
      <c r="J76" s="59"/>
      <c r="K76" s="59"/>
      <c r="L76" s="59"/>
      <c r="M76" s="59"/>
      <c r="N76" s="59"/>
      <c r="O76" s="59"/>
      <c r="P76" s="59"/>
      <c r="Q76" s="59"/>
      <c r="R76" s="59" t="s">
        <v>116</v>
      </c>
      <c r="T76" s="18" t="e">
        <f>T54+T47+T40+T33+T26+T19</f>
        <v>#VALUE!</v>
      </c>
      <c r="U76" s="59" t="e">
        <f>U54+U47+U40+U33+U26+U19</f>
        <v>#VALUE!</v>
      </c>
      <c r="V76" s="59" t="e">
        <f>V54+V47+V40+V33+V26+V19</f>
        <v>#VALUE!</v>
      </c>
      <c r="W76" s="59"/>
      <c r="X76" s="59"/>
      <c r="Y76" s="59"/>
      <c r="Z76" s="59"/>
      <c r="AC76" s="49"/>
      <c r="AD76" s="49"/>
      <c r="AE76" s="46"/>
      <c r="AF76" s="49"/>
    </row>
    <row r="77" spans="1:32" ht="10.35" customHeight="1" thickBot="1" x14ac:dyDescent="0.2">
      <c r="B77" s="59"/>
      <c r="C77" s="59"/>
      <c r="D77" s="59"/>
      <c r="E77" s="59"/>
      <c r="H77" s="59"/>
      <c r="I77" s="59"/>
      <c r="J77" s="59"/>
      <c r="K77" s="59"/>
      <c r="L77" s="59"/>
      <c r="M77" s="59"/>
      <c r="N77" s="59"/>
      <c r="O77" s="59"/>
      <c r="P77" s="59"/>
      <c r="Q77" s="59"/>
      <c r="R77" s="59"/>
      <c r="U77" s="59"/>
      <c r="V77" s="59"/>
      <c r="W77" s="59"/>
      <c r="X77" s="59"/>
      <c r="Y77" s="59"/>
      <c r="Z77" s="59"/>
      <c r="AC77" s="49"/>
      <c r="AD77" s="49"/>
      <c r="AE77" s="46"/>
      <c r="AF77" s="49"/>
    </row>
    <row r="78" spans="1:32" ht="12.95" customHeight="1" thickBot="1" x14ac:dyDescent="0.2">
      <c r="C78" s="334"/>
      <c r="D78" s="334"/>
      <c r="E78" s="266"/>
      <c r="F78" s="266"/>
      <c r="G78" s="266"/>
      <c r="R78" s="334"/>
      <c r="S78" s="334"/>
      <c r="T78" s="266"/>
      <c r="U78" s="266"/>
      <c r="V78" s="266"/>
      <c r="W78" s="317"/>
      <c r="X78" s="317"/>
    </row>
    <row r="79" spans="1:32" x14ac:dyDescent="0.15">
      <c r="A79" s="52" t="s">
        <v>117</v>
      </c>
    </row>
    <row r="81" spans="1:1" x14ac:dyDescent="0.15">
      <c r="A81" s="60"/>
    </row>
  </sheetData>
  <sheetProtection password="CE88" sheet="1" objects="1"/>
  <mergeCells count="123">
    <mergeCell ref="C78:D78"/>
    <mergeCell ref="R78:S78"/>
    <mergeCell ref="W78:X78"/>
    <mergeCell ref="I56:J56"/>
    <mergeCell ref="X56:Y56"/>
    <mergeCell ref="J59:P59"/>
    <mergeCell ref="J61:M61"/>
    <mergeCell ref="O61:P61"/>
    <mergeCell ref="L63:S66"/>
    <mergeCell ref="A64:E64"/>
    <mergeCell ref="U64:Z64"/>
    <mergeCell ref="A68:E68"/>
    <mergeCell ref="I68:Q68"/>
    <mergeCell ref="U68:Z68"/>
    <mergeCell ref="I49:J49"/>
    <mergeCell ref="K49:L49"/>
    <mergeCell ref="X49:Y49"/>
    <mergeCell ref="Z49:AA49"/>
    <mergeCell ref="I50:J50"/>
    <mergeCell ref="K50:L54"/>
    <mergeCell ref="X50:Y50"/>
    <mergeCell ref="Z50:AA54"/>
    <mergeCell ref="I51:J51"/>
    <mergeCell ref="X51:Y51"/>
    <mergeCell ref="I52:J52"/>
    <mergeCell ref="X52:Y52"/>
    <mergeCell ref="I53:J53"/>
    <mergeCell ref="X53:Y53"/>
    <mergeCell ref="I54:J54"/>
    <mergeCell ref="X54:Y54"/>
    <mergeCell ref="I42:J42"/>
    <mergeCell ref="K42:L42"/>
    <mergeCell ref="X42:Y42"/>
    <mergeCell ref="Z42:AA42"/>
    <mergeCell ref="I43:J43"/>
    <mergeCell ref="K43:L47"/>
    <mergeCell ref="X43:Y43"/>
    <mergeCell ref="Z43:AA47"/>
    <mergeCell ref="I44:J44"/>
    <mergeCell ref="X44:Y44"/>
    <mergeCell ref="I45:J45"/>
    <mergeCell ref="X45:Y45"/>
    <mergeCell ref="I46:J46"/>
    <mergeCell ref="X46:Y46"/>
    <mergeCell ref="I47:J47"/>
    <mergeCell ref="X47:Y47"/>
    <mergeCell ref="I35:J35"/>
    <mergeCell ref="K35:L35"/>
    <mergeCell ref="X35:Y35"/>
    <mergeCell ref="Z35:AA35"/>
    <mergeCell ref="I36:J36"/>
    <mergeCell ref="K36:L40"/>
    <mergeCell ref="X36:Y36"/>
    <mergeCell ref="Z36:AA40"/>
    <mergeCell ref="I37:J37"/>
    <mergeCell ref="X37:Y37"/>
    <mergeCell ref="I38:J38"/>
    <mergeCell ref="X38:Y38"/>
    <mergeCell ref="I39:J39"/>
    <mergeCell ref="X39:Y39"/>
    <mergeCell ref="I40:J40"/>
    <mergeCell ref="X40:Y40"/>
    <mergeCell ref="I28:J28"/>
    <mergeCell ref="K28:L28"/>
    <mergeCell ref="X28:Y28"/>
    <mergeCell ref="Z28:AA28"/>
    <mergeCell ref="I29:J29"/>
    <mergeCell ref="K29:L33"/>
    <mergeCell ref="X29:Y29"/>
    <mergeCell ref="Z29:AA33"/>
    <mergeCell ref="I30:J30"/>
    <mergeCell ref="X30:Y30"/>
    <mergeCell ref="I31:J31"/>
    <mergeCell ref="X31:Y31"/>
    <mergeCell ref="I32:J32"/>
    <mergeCell ref="X32:Y32"/>
    <mergeCell ref="I33:J33"/>
    <mergeCell ref="X33:Y33"/>
    <mergeCell ref="I21:J21"/>
    <mergeCell ref="K21:L21"/>
    <mergeCell ref="X21:Y21"/>
    <mergeCell ref="Z21:AA21"/>
    <mergeCell ref="I22:J22"/>
    <mergeCell ref="K22:L26"/>
    <mergeCell ref="X22:Y22"/>
    <mergeCell ref="Z22:AA26"/>
    <mergeCell ref="I23:J23"/>
    <mergeCell ref="X23:Y23"/>
    <mergeCell ref="I24:J24"/>
    <mergeCell ref="X24:Y24"/>
    <mergeCell ref="I25:J25"/>
    <mergeCell ref="X25:Y25"/>
    <mergeCell ref="I26:J26"/>
    <mergeCell ref="X26:Y26"/>
    <mergeCell ref="I13:J13"/>
    <mergeCell ref="K13:L13"/>
    <mergeCell ref="X13:Y13"/>
    <mergeCell ref="Z13:AA13"/>
    <mergeCell ref="I14:J14"/>
    <mergeCell ref="K14:L14"/>
    <mergeCell ref="X14:Y14"/>
    <mergeCell ref="Z14:AA14"/>
    <mergeCell ref="I15:J15"/>
    <mergeCell ref="K15:L19"/>
    <mergeCell ref="X15:Y15"/>
    <mergeCell ref="Z15:AA19"/>
    <mergeCell ref="I16:J16"/>
    <mergeCell ref="X16:Y16"/>
    <mergeCell ref="I17:J17"/>
    <mergeCell ref="X17:Y17"/>
    <mergeCell ref="I18:J18"/>
    <mergeCell ref="X18:Y18"/>
    <mergeCell ref="I19:J19"/>
    <mergeCell ref="X19:Y19"/>
    <mergeCell ref="C4:E4"/>
    <mergeCell ref="J4:K4"/>
    <mergeCell ref="Q4:V4"/>
    <mergeCell ref="Y4:AA4"/>
    <mergeCell ref="J5:K5"/>
    <mergeCell ref="J6:K6"/>
    <mergeCell ref="J7:K7"/>
    <mergeCell ref="J8:K8"/>
    <mergeCell ref="J9:K9"/>
  </mergeCells>
  <conditionalFormatting sqref="A14 P14 A16 P16 A18 P18 A21 P21 A23 P23 A25 P25 A28 P28 A30 P30 A32 P32 A35 P35 A37 P37 A39 P39 A42 P42 A44 P44 A46 P46 A49 P49 A51 P51 A53 P53">
    <cfRule type="cellIs" dxfId="1" priority="1" stopIfTrue="1" operator="equal">
      <formula>0</formula>
    </cfRule>
  </conditionalFormatting>
  <printOptions horizontalCentered="1"/>
  <pageMargins left="0.19685039370078741" right="0.27559055118110237" top="0.59055118110236227" bottom="0.31496062992125984" header="0.23622047244094491" footer="0.19685039370078741"/>
  <pageSetup paperSize="9" scale="90" orientation="portrait" horizontalDpi="300" verticalDpi="300" r:id="rId1"/>
  <headerFooter alignWithMargins="0">
    <oddHeader>&amp;L&amp;A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AD96"/>
  <sheetViews>
    <sheetView showGridLines="0" zoomScale="85" zoomScaleNormal="85" workbookViewId="0">
      <selection activeCell="B4" sqref="B4"/>
    </sheetView>
  </sheetViews>
  <sheetFormatPr defaultColWidth="11.38671875" defaultRowHeight="12.75" x14ac:dyDescent="0.15"/>
  <cols>
    <col min="1" max="1" width="0.8984375" customWidth="1"/>
    <col min="2" max="2" width="18.4296875" customWidth="1"/>
    <col min="3" max="3" width="14.98046875" customWidth="1"/>
    <col min="4" max="4" width="3.89453125" customWidth="1"/>
    <col min="5" max="7" width="5.83984375" style="220" customWidth="1"/>
    <col min="8" max="8" width="6.890625" style="220" customWidth="1"/>
    <col min="9" max="9" width="0.8984375" customWidth="1"/>
    <col min="10" max="10" width="18.4296875" customWidth="1"/>
    <col min="11" max="11" width="14.98046875" customWidth="1"/>
    <col min="12" max="12" width="3.89453125" customWidth="1"/>
    <col min="13" max="15" width="5.83984375" style="220" customWidth="1"/>
    <col min="16" max="16" width="6.890625" style="220" customWidth="1"/>
    <col min="17" max="17" width="0.8984375" customWidth="1"/>
    <col min="18" max="18" width="23.07421875" customWidth="1"/>
    <col min="19" max="19" width="3.89453125" customWidth="1"/>
    <col min="20" max="20" width="10.78515625" style="208" customWidth="1"/>
    <col min="21" max="21" width="3.59375" style="208" customWidth="1"/>
    <col min="22" max="22" width="11.38671875" customWidth="1"/>
    <col min="23" max="23" width="2.84375" customWidth="1"/>
    <col min="24" max="24" width="11.38671875" customWidth="1"/>
  </cols>
  <sheetData>
    <row r="1" spans="1:22" x14ac:dyDescent="0.15">
      <c r="A1" s="223"/>
      <c r="B1" s="224"/>
      <c r="C1" s="224"/>
      <c r="D1" s="224"/>
      <c r="E1" s="225"/>
      <c r="F1" s="225"/>
      <c r="G1" s="225"/>
      <c r="H1" s="225"/>
      <c r="I1" s="224"/>
      <c r="J1" s="224"/>
      <c r="K1" s="224"/>
      <c r="L1" s="224"/>
      <c r="M1" s="225"/>
      <c r="N1" s="225"/>
      <c r="O1" s="225"/>
      <c r="P1" s="225"/>
      <c r="Q1" s="226"/>
      <c r="T1"/>
      <c r="U1"/>
    </row>
    <row r="2" spans="1:22" s="221" customFormat="1" ht="18.95" customHeight="1" x14ac:dyDescent="0.2">
      <c r="A2" s="126"/>
      <c r="B2" s="172" t="s">
        <v>119</v>
      </c>
      <c r="D2" s="229"/>
      <c r="E2" s="229"/>
      <c r="F2" s="229"/>
      <c r="G2" s="229"/>
      <c r="H2" s="229"/>
      <c r="I2" s="229"/>
      <c r="J2" s="230"/>
      <c r="K2" s="231"/>
      <c r="L2" s="231"/>
      <c r="M2" s="232"/>
      <c r="N2" s="231"/>
      <c r="O2" s="232"/>
      <c r="P2" s="233" t="s">
        <v>120</v>
      </c>
      <c r="Q2" s="127"/>
      <c r="R2" s="227"/>
    </row>
    <row r="3" spans="1:22" x14ac:dyDescent="0.15">
      <c r="A3" s="128"/>
      <c r="B3" s="136"/>
      <c r="C3" s="136"/>
      <c r="D3" s="136"/>
      <c r="E3" s="136"/>
      <c r="F3" s="136"/>
      <c r="G3" s="234"/>
      <c r="H3" s="234"/>
      <c r="I3" s="234"/>
      <c r="J3" s="234"/>
      <c r="K3" s="234"/>
      <c r="L3" s="234"/>
      <c r="M3" s="234"/>
      <c r="N3" s="234"/>
      <c r="O3" s="234"/>
      <c r="P3" s="234"/>
      <c r="Q3" s="129"/>
    </row>
    <row r="4" spans="1:22" x14ac:dyDescent="0.15">
      <c r="A4" s="235"/>
      <c r="B4" s="335" t="s">
        <v>261</v>
      </c>
      <c r="C4" s="335"/>
      <c r="D4" s="335"/>
      <c r="E4" s="335"/>
      <c r="F4" s="335"/>
      <c r="G4" s="20"/>
      <c r="H4" s="236" t="s">
        <v>122</v>
      </c>
      <c r="I4" s="237"/>
      <c r="J4" s="335" t="s">
        <v>262</v>
      </c>
      <c r="K4" s="335"/>
      <c r="L4" s="335"/>
      <c r="M4" s="335"/>
      <c r="N4" s="335"/>
      <c r="O4" s="20"/>
      <c r="P4" s="236" t="s">
        <v>123</v>
      </c>
      <c r="Q4" s="238"/>
      <c r="R4" s="267" t="s">
        <v>265</v>
      </c>
      <c r="S4" s="268"/>
      <c r="T4"/>
      <c r="U4" s="136"/>
    </row>
    <row r="5" spans="1:22" ht="12.95" customHeight="1" x14ac:dyDescent="0.15">
      <c r="A5" s="239"/>
      <c r="C5" s="269" t="s">
        <v>266</v>
      </c>
      <c r="D5" s="270"/>
      <c r="E5" s="249"/>
      <c r="F5" s="249"/>
      <c r="G5" s="249"/>
      <c r="H5" s="249"/>
      <c r="J5" s="249"/>
      <c r="K5" s="249"/>
      <c r="L5" s="249"/>
      <c r="M5" s="249"/>
      <c r="N5" s="249"/>
      <c r="O5" s="249"/>
      <c r="P5" s="249"/>
      <c r="Q5" s="240"/>
      <c r="R5" s="267" t="s">
        <v>267</v>
      </c>
      <c r="S5" s="268"/>
    </row>
    <row r="6" spans="1:22" ht="24" customHeight="1" x14ac:dyDescent="0.15">
      <c r="A6" s="239"/>
      <c r="B6" s="120" t="s">
        <v>125</v>
      </c>
      <c r="C6" s="121"/>
      <c r="D6" s="122" t="s">
        <v>126</v>
      </c>
      <c r="E6" s="122" t="s">
        <v>127</v>
      </c>
      <c r="F6" s="123" t="s">
        <v>128</v>
      </c>
      <c r="G6" s="122" t="s">
        <v>129</v>
      </c>
      <c r="H6" s="124" t="s">
        <v>130</v>
      </c>
      <c r="J6" s="120" t="s">
        <v>125</v>
      </c>
      <c r="K6" s="121"/>
      <c r="L6" s="122" t="s">
        <v>126</v>
      </c>
      <c r="M6" s="122" t="s">
        <v>127</v>
      </c>
      <c r="N6" s="123" t="s">
        <v>128</v>
      </c>
      <c r="O6" s="122" t="s">
        <v>129</v>
      </c>
      <c r="P6" s="124" t="s">
        <v>130</v>
      </c>
      <c r="Q6" s="240"/>
      <c r="S6" s="136"/>
      <c r="T6" s="136"/>
      <c r="U6" s="136"/>
    </row>
    <row r="7" spans="1:22" x14ac:dyDescent="0.15">
      <c r="A7" s="239"/>
      <c r="B7" s="115" t="s">
        <v>131</v>
      </c>
      <c r="C7" s="116"/>
      <c r="D7" s="117" t="s">
        <v>132</v>
      </c>
      <c r="E7" s="117" t="s">
        <v>133</v>
      </c>
      <c r="F7" s="118" t="s">
        <v>134</v>
      </c>
      <c r="G7" s="117" t="s">
        <v>135</v>
      </c>
      <c r="H7" s="119" t="s">
        <v>136</v>
      </c>
      <c r="I7" s="215"/>
      <c r="J7" s="115" t="s">
        <v>131</v>
      </c>
      <c r="K7" s="116"/>
      <c r="L7" s="117" t="s">
        <v>132</v>
      </c>
      <c r="M7" s="117" t="s">
        <v>133</v>
      </c>
      <c r="N7" s="118" t="s">
        <v>134</v>
      </c>
      <c r="O7" s="117" t="s">
        <v>135</v>
      </c>
      <c r="P7" s="119" t="s">
        <v>136</v>
      </c>
      <c r="Q7" s="240"/>
    </row>
    <row r="8" spans="1:22" x14ac:dyDescent="0.15">
      <c r="A8" s="239"/>
      <c r="B8" s="468"/>
      <c r="C8" s="469"/>
      <c r="D8" s="113">
        <v>1</v>
      </c>
      <c r="E8" s="241"/>
      <c r="F8" s="241"/>
      <c r="G8" s="241"/>
      <c r="H8" s="183" t="str">
        <f>IF(ISBLANK(E8),"",E8+F8)</f>
        <v/>
      </c>
      <c r="J8" s="468"/>
      <c r="K8" s="469"/>
      <c r="L8" s="113">
        <v>1</v>
      </c>
      <c r="M8" s="241"/>
      <c r="N8" s="241"/>
      <c r="O8" s="241"/>
      <c r="P8" s="183" t="str">
        <f>IF(ISBLANK(M8),"",M8+N8)</f>
        <v/>
      </c>
      <c r="Q8" s="240"/>
      <c r="R8" s="227" t="s">
        <v>137</v>
      </c>
      <c r="S8" s="338"/>
      <c r="T8" s="339"/>
      <c r="V8" s="131"/>
    </row>
    <row r="9" spans="1:22" x14ac:dyDescent="0.15">
      <c r="A9" s="239"/>
      <c r="B9" s="271"/>
      <c r="C9" s="272"/>
      <c r="D9" s="113">
        <v>2</v>
      </c>
      <c r="E9" s="241"/>
      <c r="F9" s="241"/>
      <c r="G9" s="241"/>
      <c r="H9" s="183" t="str">
        <f>IF(ISBLANK(E9),"",E9+F9)</f>
        <v/>
      </c>
      <c r="J9" s="271"/>
      <c r="K9" s="272"/>
      <c r="L9" s="113">
        <v>2</v>
      </c>
      <c r="M9" s="241"/>
      <c r="N9" s="241"/>
      <c r="O9" s="241"/>
      <c r="P9" s="183" t="str">
        <f>IF(ISBLANK(M9),"",M9+N9)</f>
        <v/>
      </c>
      <c r="Q9" s="240"/>
      <c r="R9" s="136" t="s">
        <v>140</v>
      </c>
      <c r="S9" s="338"/>
      <c r="T9" s="339"/>
      <c r="V9" s="131"/>
    </row>
    <row r="10" spans="1:22" x14ac:dyDescent="0.15">
      <c r="A10" s="239"/>
      <c r="B10" s="114" t="s">
        <v>142</v>
      </c>
      <c r="C10" s="112"/>
      <c r="D10" s="113">
        <v>3</v>
      </c>
      <c r="E10" s="241"/>
      <c r="F10" s="241"/>
      <c r="G10" s="241"/>
      <c r="H10" s="183" t="str">
        <f>IF(ISBLANK(E10),"",E10+F10)</f>
        <v/>
      </c>
      <c r="J10" s="114" t="s">
        <v>142</v>
      </c>
      <c r="K10" s="112"/>
      <c r="L10" s="113">
        <v>3</v>
      </c>
      <c r="M10" s="241"/>
      <c r="N10" s="241"/>
      <c r="O10" s="241"/>
      <c r="P10" s="183" t="str">
        <f>IF(ISBLANK(M10),"",M10+N10)</f>
        <v/>
      </c>
      <c r="Q10" s="240"/>
      <c r="R10" s="136" t="s">
        <v>143</v>
      </c>
      <c r="S10" s="338"/>
      <c r="T10" s="339"/>
      <c r="U10" s="227"/>
      <c r="V10" s="131"/>
    </row>
    <row r="11" spans="1:22" x14ac:dyDescent="0.15">
      <c r="A11" s="239"/>
      <c r="B11" s="468"/>
      <c r="C11" s="469"/>
      <c r="D11" s="113">
        <v>4</v>
      </c>
      <c r="E11" s="241"/>
      <c r="F11" s="241"/>
      <c r="G11" s="241"/>
      <c r="H11" s="183" t="str">
        <f>IF(ISBLANK(E11),"",E11+F11)</f>
        <v/>
      </c>
      <c r="J11" s="468"/>
      <c r="K11" s="469"/>
      <c r="L11" s="113">
        <v>4</v>
      </c>
      <c r="M11" s="241"/>
      <c r="N11" s="241"/>
      <c r="O11" s="241"/>
      <c r="P11" s="183" t="str">
        <f>IF(ISBLANK(M11),"",M11+N11)</f>
        <v/>
      </c>
      <c r="Q11" s="240"/>
      <c r="R11" s="131" t="s">
        <v>145</v>
      </c>
      <c r="S11" s="438"/>
      <c r="T11" s="339"/>
      <c r="U11" s="227"/>
      <c r="V11" s="131"/>
    </row>
    <row r="12" spans="1:22" x14ac:dyDescent="0.15">
      <c r="A12" s="239"/>
      <c r="B12" s="271"/>
      <c r="C12" s="272"/>
      <c r="D12" s="245"/>
      <c r="E12" s="184" t="str">
        <f>IF(ISBLANK(E8),"",SUM(E8:E11))</f>
        <v/>
      </c>
      <c r="F12" s="184" t="str">
        <f>IF(ISBLANK(F8),"",SUM(F8:F11))</f>
        <v/>
      </c>
      <c r="G12" s="184" t="str">
        <f>IF(ISBLANK(G8),"",SUM(G8:G11))</f>
        <v/>
      </c>
      <c r="H12" s="183" t="str">
        <f>IF(ISBLANK(E8),"",SUM(H8:H11))</f>
        <v/>
      </c>
      <c r="J12" s="271"/>
      <c r="K12" s="272"/>
      <c r="L12" s="245"/>
      <c r="M12" s="184" t="str">
        <f>IF(ISBLANK(M8),"",SUM(M8:M11))</f>
        <v/>
      </c>
      <c r="N12" s="184" t="str">
        <f>IF(ISBLANK(N8),"",SUM(N8:N11))</f>
        <v/>
      </c>
      <c r="O12" s="184" t="str">
        <f>IF(ISBLANK(O8),"",SUM(O8:O11))</f>
        <v/>
      </c>
      <c r="P12" s="183" t="str">
        <f>IF(ISBLANK(M8),"",SUM(P8:P11))</f>
        <v/>
      </c>
      <c r="Q12" s="240"/>
      <c r="R12" s="136" t="s">
        <v>146</v>
      </c>
      <c r="S12" s="341"/>
      <c r="T12" s="339"/>
    </row>
    <row r="13" spans="1:22" x14ac:dyDescent="0.15">
      <c r="A13" s="239"/>
      <c r="B13" s="114" t="s">
        <v>149</v>
      </c>
      <c r="C13" s="112"/>
      <c r="D13" s="61"/>
      <c r="E13" s="61"/>
      <c r="F13" s="61"/>
      <c r="G13" s="61"/>
      <c r="H13" s="11"/>
      <c r="J13" s="114" t="s">
        <v>149</v>
      </c>
      <c r="K13" s="112"/>
      <c r="L13" s="61"/>
      <c r="M13" s="61"/>
      <c r="N13" s="61"/>
      <c r="O13" s="61"/>
      <c r="P13" s="11"/>
      <c r="Q13" s="240"/>
      <c r="R13" s="136" t="s">
        <v>150</v>
      </c>
      <c r="S13" s="341"/>
      <c r="T13" s="339"/>
    </row>
    <row r="14" spans="1:22" x14ac:dyDescent="0.15">
      <c r="A14" s="239"/>
      <c r="B14" s="468"/>
      <c r="C14" s="469"/>
      <c r="D14" s="246"/>
      <c r="E14" s="246"/>
      <c r="F14" s="246"/>
      <c r="G14" s="246"/>
      <c r="H14" s="7"/>
      <c r="J14" s="468"/>
      <c r="K14" s="469"/>
      <c r="L14" s="246"/>
      <c r="M14" s="246"/>
      <c r="N14" s="246"/>
      <c r="O14" s="246"/>
      <c r="P14" s="7"/>
      <c r="Q14" s="240"/>
    </row>
    <row r="15" spans="1:22" x14ac:dyDescent="0.15">
      <c r="A15" s="239"/>
      <c r="B15" s="273"/>
      <c r="C15" s="274"/>
      <c r="D15" s="9"/>
      <c r="E15" s="9"/>
      <c r="F15" s="9"/>
      <c r="G15" s="9"/>
      <c r="H15" s="10"/>
      <c r="J15" s="273"/>
      <c r="K15" s="274"/>
      <c r="L15" s="9"/>
      <c r="M15" s="9"/>
      <c r="N15" s="9"/>
      <c r="O15" s="9"/>
      <c r="P15" s="10"/>
      <c r="Q15" s="240"/>
    </row>
    <row r="16" spans="1:22" ht="12.95" customHeight="1" x14ac:dyDescent="0.15">
      <c r="A16" s="239"/>
      <c r="B16" s="249"/>
      <c r="C16" s="249"/>
      <c r="D16" s="249"/>
      <c r="E16" s="249"/>
      <c r="F16" s="249"/>
      <c r="G16" s="249"/>
      <c r="H16" s="249"/>
      <c r="J16" s="249"/>
      <c r="K16" s="249"/>
      <c r="L16" s="249"/>
      <c r="M16" s="249"/>
      <c r="N16" s="249"/>
      <c r="O16" s="249"/>
      <c r="P16" s="249"/>
      <c r="Q16" s="240"/>
    </row>
    <row r="17" spans="1:30" ht="24" customHeight="1" x14ac:dyDescent="0.15">
      <c r="A17" s="239"/>
      <c r="B17" s="120" t="s">
        <v>125</v>
      </c>
      <c r="C17" s="121"/>
      <c r="D17" s="122" t="s">
        <v>126</v>
      </c>
      <c r="E17" s="122" t="s">
        <v>127</v>
      </c>
      <c r="F17" s="123" t="s">
        <v>128</v>
      </c>
      <c r="G17" s="122" t="s">
        <v>129</v>
      </c>
      <c r="H17" s="124" t="s">
        <v>130</v>
      </c>
      <c r="J17" s="120" t="s">
        <v>125</v>
      </c>
      <c r="K17" s="121"/>
      <c r="L17" s="122" t="s">
        <v>126</v>
      </c>
      <c r="M17" s="122" t="s">
        <v>127</v>
      </c>
      <c r="N17" s="123" t="s">
        <v>128</v>
      </c>
      <c r="O17" s="122" t="s">
        <v>129</v>
      </c>
      <c r="P17" s="124" t="s">
        <v>130</v>
      </c>
      <c r="Q17" s="240"/>
      <c r="S17" s="136"/>
      <c r="T17" s="136"/>
      <c r="U17" s="136"/>
      <c r="V17" s="136"/>
    </row>
    <row r="18" spans="1:30" x14ac:dyDescent="0.15">
      <c r="A18" s="239"/>
      <c r="B18" s="115" t="s">
        <v>131</v>
      </c>
      <c r="C18" s="116"/>
      <c r="D18" s="117" t="s">
        <v>132</v>
      </c>
      <c r="E18" s="117" t="s">
        <v>133</v>
      </c>
      <c r="F18" s="118" t="s">
        <v>134</v>
      </c>
      <c r="G18" s="117" t="s">
        <v>135</v>
      </c>
      <c r="H18" s="119" t="s">
        <v>136</v>
      </c>
      <c r="I18" s="215"/>
      <c r="J18" s="115" t="s">
        <v>131</v>
      </c>
      <c r="K18" s="116"/>
      <c r="L18" s="117" t="s">
        <v>132</v>
      </c>
      <c r="M18" s="117" t="s">
        <v>133</v>
      </c>
      <c r="N18" s="118" t="s">
        <v>134</v>
      </c>
      <c r="O18" s="117" t="s">
        <v>135</v>
      </c>
      <c r="P18" s="119" t="s">
        <v>136</v>
      </c>
      <c r="Q18" s="240"/>
      <c r="T18" s="131" t="s">
        <v>152</v>
      </c>
      <c r="U18" s="470"/>
      <c r="V18" s="342"/>
    </row>
    <row r="19" spans="1:30" x14ac:dyDescent="0.15">
      <c r="A19" s="239"/>
      <c r="B19" s="468"/>
      <c r="C19" s="469"/>
      <c r="D19" s="113">
        <v>1</v>
      </c>
      <c r="E19" s="241"/>
      <c r="F19" s="241"/>
      <c r="G19" s="241"/>
      <c r="H19" s="183" t="str">
        <f>IF(ISBLANK(E19),"",E19+F19)</f>
        <v/>
      </c>
      <c r="J19" s="468"/>
      <c r="K19" s="469"/>
      <c r="L19" s="113">
        <v>1</v>
      </c>
      <c r="M19" s="241"/>
      <c r="N19" s="241"/>
      <c r="O19" s="241"/>
      <c r="P19" s="183" t="str">
        <f>IF(ISBLANK(M19),"",M19+N19)</f>
        <v/>
      </c>
      <c r="Q19" s="240"/>
      <c r="R19" s="227"/>
      <c r="T19" s="131" t="s">
        <v>152</v>
      </c>
      <c r="U19" s="470"/>
      <c r="V19" s="342"/>
      <c r="W19" s="131"/>
    </row>
    <row r="20" spans="1:30" x14ac:dyDescent="0.15">
      <c r="A20" s="239"/>
      <c r="B20" s="271"/>
      <c r="C20" s="272"/>
      <c r="D20" s="113">
        <v>2</v>
      </c>
      <c r="E20" s="241"/>
      <c r="F20" s="241"/>
      <c r="G20" s="241"/>
      <c r="H20" s="183" t="str">
        <f>IF(ISBLANK(E20),"",E20+F20)</f>
        <v/>
      </c>
      <c r="I20">
        <v>29</v>
      </c>
      <c r="J20" s="271"/>
      <c r="K20" s="272"/>
      <c r="L20" s="113">
        <v>2</v>
      </c>
      <c r="M20" s="241"/>
      <c r="N20" s="241"/>
      <c r="O20" s="241"/>
      <c r="P20" s="183" t="str">
        <f>IF(ISBLANK(M20),"",M20+N20)</f>
        <v/>
      </c>
      <c r="Q20" s="240"/>
      <c r="R20" s="136"/>
      <c r="T20" s="131" t="s">
        <v>152</v>
      </c>
      <c r="U20" s="470"/>
      <c r="V20" s="342"/>
      <c r="W20" s="131"/>
    </row>
    <row r="21" spans="1:30" x14ac:dyDescent="0.15">
      <c r="A21" s="239"/>
      <c r="B21" s="114" t="s">
        <v>142</v>
      </c>
      <c r="C21" s="112"/>
      <c r="D21" s="113">
        <v>3</v>
      </c>
      <c r="E21" s="241"/>
      <c r="F21" s="241"/>
      <c r="G21" s="241"/>
      <c r="H21" s="183" t="str">
        <f>IF(ISBLANK(E21),"",E21+F21)</f>
        <v/>
      </c>
      <c r="J21" s="114" t="s">
        <v>142</v>
      </c>
      <c r="K21" s="112"/>
      <c r="L21" s="113">
        <v>3</v>
      </c>
      <c r="M21" s="241"/>
      <c r="N21" s="241"/>
      <c r="O21" s="241"/>
      <c r="P21" s="183" t="str">
        <f>IF(ISBLANK(M21),"",M21+N21)</f>
        <v/>
      </c>
      <c r="Q21" s="240"/>
      <c r="R21" s="136"/>
      <c r="T21" s="131" t="s">
        <v>152</v>
      </c>
      <c r="U21" s="470"/>
      <c r="V21" s="342"/>
      <c r="W21" s="131"/>
    </row>
    <row r="22" spans="1:30" x14ac:dyDescent="0.15">
      <c r="A22" s="239"/>
      <c r="B22" s="468"/>
      <c r="C22" s="469"/>
      <c r="D22" s="113">
        <v>4</v>
      </c>
      <c r="E22" s="241"/>
      <c r="F22" s="241"/>
      <c r="G22" s="241"/>
      <c r="H22" s="183" t="str">
        <f>IF(ISBLANK(E22),"",E22+F22)</f>
        <v/>
      </c>
      <c r="J22" s="468"/>
      <c r="K22" s="469"/>
      <c r="L22" s="113">
        <v>4</v>
      </c>
      <c r="M22" s="241"/>
      <c r="N22" s="241"/>
      <c r="O22" s="241"/>
      <c r="P22" s="183" t="str">
        <f>IF(ISBLANK(M22),"",M22+N22)</f>
        <v/>
      </c>
      <c r="Q22" s="240"/>
      <c r="R22" s="131"/>
      <c r="T22" s="136" t="s">
        <v>153</v>
      </c>
      <c r="U22" s="470"/>
      <c r="V22" s="342"/>
      <c r="W22" s="131"/>
    </row>
    <row r="23" spans="1:30" x14ac:dyDescent="0.15">
      <c r="A23" s="239"/>
      <c r="B23" s="271"/>
      <c r="C23" s="272"/>
      <c r="D23" s="245"/>
      <c r="E23" s="184" t="str">
        <f>IF(ISBLANK(E19),"",SUM(E19:E22))</f>
        <v/>
      </c>
      <c r="F23" s="184" t="str">
        <f>IF(ISBLANK(F19),"",SUM(F19:F22))</f>
        <v/>
      </c>
      <c r="G23" s="184" t="str">
        <f>IF(ISBLANK(G19),"",SUM(G19:G22))</f>
        <v/>
      </c>
      <c r="H23" s="183" t="str">
        <f>IF(ISBLANK(E19),"",SUM(H19:H22))</f>
        <v/>
      </c>
      <c r="J23" s="271"/>
      <c r="K23" s="272"/>
      <c r="L23" s="245"/>
      <c r="M23" s="184" t="str">
        <f>IF(ISBLANK(M19),"",SUM(M19:M22))</f>
        <v/>
      </c>
      <c r="N23" s="184" t="str">
        <f>IF(ISBLANK(N19),"",SUM(N19:N22))</f>
        <v/>
      </c>
      <c r="O23" s="184" t="str">
        <f>IF(ISBLANK(O19),"",SUM(O19:O22))</f>
        <v/>
      </c>
      <c r="P23" s="183" t="str">
        <f>IF(ISBLANK(M19),"",SUM(P19:P22))</f>
        <v/>
      </c>
      <c r="Q23" s="240"/>
      <c r="R23" s="136"/>
    </row>
    <row r="24" spans="1:30" ht="12.95" customHeight="1" x14ac:dyDescent="0.15">
      <c r="A24" s="239"/>
      <c r="B24" s="114" t="s">
        <v>149</v>
      </c>
      <c r="C24" s="112"/>
      <c r="D24" s="61"/>
      <c r="E24" s="61"/>
      <c r="F24" s="61"/>
      <c r="G24" s="61"/>
      <c r="H24" s="11"/>
      <c r="J24" s="114" t="s">
        <v>149</v>
      </c>
      <c r="K24" s="112"/>
      <c r="L24" s="61"/>
      <c r="M24" s="61"/>
      <c r="N24" s="61"/>
      <c r="O24" s="61"/>
      <c r="P24" s="11"/>
      <c r="Q24" s="240"/>
      <c r="R24" s="136"/>
      <c r="T24" s="18"/>
      <c r="U24" s="49"/>
      <c r="V24" s="49"/>
      <c r="W24" s="49"/>
      <c r="X24" s="49"/>
      <c r="Y24" s="46"/>
      <c r="Z24" s="49"/>
      <c r="AA24" s="49"/>
      <c r="AB24" s="59"/>
      <c r="AC24" s="59"/>
      <c r="AD24" s="59"/>
    </row>
    <row r="25" spans="1:30" x14ac:dyDescent="0.15">
      <c r="A25" s="239"/>
      <c r="B25" s="468"/>
      <c r="C25" s="469"/>
      <c r="D25" s="246"/>
      <c r="E25" s="246"/>
      <c r="F25" s="246"/>
      <c r="G25" s="246"/>
      <c r="H25" s="7"/>
      <c r="J25" s="468"/>
      <c r="K25" s="469"/>
      <c r="L25" s="246"/>
      <c r="M25" s="246"/>
      <c r="N25" s="246"/>
      <c r="O25" s="246"/>
      <c r="P25" s="7"/>
      <c r="Q25" s="240"/>
      <c r="R25" s="136" t="s">
        <v>154</v>
      </c>
      <c r="S25" s="471"/>
      <c r="T25" s="472"/>
      <c r="U25" s="472"/>
      <c r="V25" s="472"/>
      <c r="W25" s="472"/>
      <c r="X25" s="473"/>
      <c r="AA25" s="18"/>
      <c r="AB25" s="18"/>
      <c r="AC25" s="18"/>
      <c r="AD25" s="18"/>
    </row>
    <row r="26" spans="1:30" x14ac:dyDescent="0.15">
      <c r="A26" s="239"/>
      <c r="B26" s="273"/>
      <c r="C26" s="274"/>
      <c r="D26" s="9"/>
      <c r="E26" s="9"/>
      <c r="F26" s="9"/>
      <c r="G26" s="9"/>
      <c r="H26" s="10"/>
      <c r="J26" s="273"/>
      <c r="K26" s="274"/>
      <c r="L26" s="9"/>
      <c r="M26" s="9"/>
      <c r="N26" s="9"/>
      <c r="O26" s="9"/>
      <c r="P26" s="10"/>
      <c r="Q26" s="240"/>
      <c r="S26" s="474"/>
      <c r="T26" s="475"/>
      <c r="U26" s="475"/>
      <c r="V26" s="475"/>
      <c r="W26" s="475"/>
      <c r="X26" s="476"/>
      <c r="AA26" s="18"/>
      <c r="AB26" s="18"/>
      <c r="AC26" s="18"/>
      <c r="AD26" s="18"/>
    </row>
    <row r="27" spans="1:30" ht="12.95" customHeight="1" x14ac:dyDescent="0.15">
      <c r="A27" s="239"/>
      <c r="B27" s="249"/>
      <c r="C27" s="249"/>
      <c r="D27" s="249"/>
      <c r="E27" s="249"/>
      <c r="F27" s="249"/>
      <c r="G27" s="249"/>
      <c r="H27" s="249"/>
      <c r="J27" s="249"/>
      <c r="K27" s="249"/>
      <c r="L27" s="249"/>
      <c r="M27" s="249"/>
      <c r="N27" s="249"/>
      <c r="O27" s="249"/>
      <c r="P27" s="249"/>
      <c r="Q27" s="240"/>
      <c r="S27" s="474"/>
      <c r="T27" s="475"/>
      <c r="U27" s="475"/>
      <c r="V27" s="475"/>
      <c r="W27" s="475"/>
      <c r="X27" s="476"/>
      <c r="AA27" s="18"/>
      <c r="AB27" s="18"/>
      <c r="AC27" s="18"/>
      <c r="AD27" s="18"/>
    </row>
    <row r="28" spans="1:30" ht="24" customHeight="1" x14ac:dyDescent="0.15">
      <c r="A28" s="239"/>
      <c r="B28" s="120" t="s">
        <v>125</v>
      </c>
      <c r="C28" s="121"/>
      <c r="D28" s="122" t="s">
        <v>126</v>
      </c>
      <c r="E28" s="122" t="s">
        <v>127</v>
      </c>
      <c r="F28" s="123" t="s">
        <v>128</v>
      </c>
      <c r="G28" s="122" t="s">
        <v>129</v>
      </c>
      <c r="H28" s="124" t="s">
        <v>130</v>
      </c>
      <c r="J28" s="120" t="s">
        <v>125</v>
      </c>
      <c r="K28" s="121"/>
      <c r="L28" s="122" t="s">
        <v>126</v>
      </c>
      <c r="M28" s="122" t="s">
        <v>127</v>
      </c>
      <c r="N28" s="123" t="s">
        <v>128</v>
      </c>
      <c r="O28" s="122" t="s">
        <v>129</v>
      </c>
      <c r="P28" s="124" t="s">
        <v>130</v>
      </c>
      <c r="Q28" s="240"/>
      <c r="S28" s="474"/>
      <c r="T28" s="475"/>
      <c r="U28" s="475"/>
      <c r="V28" s="475"/>
      <c r="W28" s="475"/>
      <c r="X28" s="476"/>
      <c r="AA28" s="59"/>
      <c r="AB28" s="59"/>
      <c r="AC28" s="59"/>
      <c r="AD28" s="18"/>
    </row>
    <row r="29" spans="1:30" x14ac:dyDescent="0.15">
      <c r="A29" s="239"/>
      <c r="B29" s="115" t="s">
        <v>131</v>
      </c>
      <c r="C29" s="116"/>
      <c r="D29" s="117" t="s">
        <v>132</v>
      </c>
      <c r="E29" s="117" t="s">
        <v>133</v>
      </c>
      <c r="F29" s="118" t="s">
        <v>134</v>
      </c>
      <c r="G29" s="117" t="s">
        <v>135</v>
      </c>
      <c r="H29" s="119" t="s">
        <v>136</v>
      </c>
      <c r="I29" s="215"/>
      <c r="J29" s="115" t="s">
        <v>131</v>
      </c>
      <c r="K29" s="116"/>
      <c r="L29" s="117" t="s">
        <v>132</v>
      </c>
      <c r="M29" s="117" t="s">
        <v>133</v>
      </c>
      <c r="N29" s="118" t="s">
        <v>134</v>
      </c>
      <c r="O29" s="117" t="s">
        <v>135</v>
      </c>
      <c r="P29" s="119" t="s">
        <v>136</v>
      </c>
      <c r="Q29" s="240"/>
      <c r="S29" s="474"/>
      <c r="T29" s="475"/>
      <c r="U29" s="475"/>
      <c r="V29" s="475"/>
      <c r="W29" s="475"/>
      <c r="X29" s="476"/>
    </row>
    <row r="30" spans="1:30" x14ac:dyDescent="0.15">
      <c r="A30" s="239"/>
      <c r="B30" s="468"/>
      <c r="C30" s="469"/>
      <c r="D30" s="113">
        <v>1</v>
      </c>
      <c r="E30" s="241"/>
      <c r="F30" s="241"/>
      <c r="G30" s="241"/>
      <c r="H30" s="183" t="str">
        <f>IF(ISBLANK(E30),"",E30+F30)</f>
        <v/>
      </c>
      <c r="J30" s="468"/>
      <c r="K30" s="469"/>
      <c r="L30" s="113">
        <v>1</v>
      </c>
      <c r="M30" s="241"/>
      <c r="N30" s="241"/>
      <c r="O30" s="241"/>
      <c r="P30" s="183" t="str">
        <f>IF(ISBLANK(M30),"",M30+N30)</f>
        <v/>
      </c>
      <c r="Q30" s="240"/>
      <c r="R30" s="227"/>
      <c r="S30" s="477"/>
      <c r="T30" s="478"/>
      <c r="U30" s="478"/>
      <c r="V30" s="478"/>
      <c r="W30" s="478"/>
      <c r="X30" s="479"/>
    </row>
    <row r="31" spans="1:30" x14ac:dyDescent="0.15">
      <c r="A31" s="239"/>
      <c r="B31" s="271"/>
      <c r="C31" s="272"/>
      <c r="D31" s="113">
        <v>2</v>
      </c>
      <c r="E31" s="241"/>
      <c r="F31" s="241"/>
      <c r="G31" s="241"/>
      <c r="H31" s="183" t="str">
        <f>IF(ISBLANK(E31),"",E31+F31)</f>
        <v/>
      </c>
      <c r="J31" s="271"/>
      <c r="K31" s="272"/>
      <c r="L31" s="113">
        <v>2</v>
      </c>
      <c r="M31" s="241"/>
      <c r="N31" s="241"/>
      <c r="O31" s="241"/>
      <c r="P31" s="183" t="str">
        <f>IF(ISBLANK(M31),"",M31+N31)</f>
        <v/>
      </c>
      <c r="Q31" s="240"/>
      <c r="R31" s="136"/>
      <c r="W31" s="131"/>
    </row>
    <row r="32" spans="1:30" x14ac:dyDescent="0.15">
      <c r="A32" s="239"/>
      <c r="B32" s="114" t="s">
        <v>142</v>
      </c>
      <c r="C32" s="112"/>
      <c r="D32" s="113">
        <v>3</v>
      </c>
      <c r="E32" s="241"/>
      <c r="F32" s="241"/>
      <c r="G32" s="241"/>
      <c r="H32" s="183" t="str">
        <f>IF(ISBLANK(E32),"",E32+F32)</f>
        <v/>
      </c>
      <c r="J32" s="114" t="s">
        <v>142</v>
      </c>
      <c r="K32" s="112"/>
      <c r="L32" s="113">
        <v>3</v>
      </c>
      <c r="M32" s="241"/>
      <c r="N32" s="241"/>
      <c r="O32" s="241"/>
      <c r="P32" s="183" t="str">
        <f>IF(ISBLANK(M32),"",M32+N32)</f>
        <v/>
      </c>
      <c r="Q32" s="240"/>
      <c r="R32" s="136"/>
    </row>
    <row r="33" spans="1:23" x14ac:dyDescent="0.15">
      <c r="A33" s="239"/>
      <c r="B33" s="468"/>
      <c r="C33" s="469"/>
      <c r="D33" s="113">
        <v>4</v>
      </c>
      <c r="E33" s="241"/>
      <c r="F33" s="241"/>
      <c r="G33" s="241"/>
      <c r="H33" s="183" t="str">
        <f>IF(ISBLANK(E33),"",E33+F33)</f>
        <v/>
      </c>
      <c r="J33" s="468"/>
      <c r="K33" s="469"/>
      <c r="L33" s="113">
        <v>4</v>
      </c>
      <c r="M33" s="241"/>
      <c r="N33" s="241"/>
      <c r="O33" s="241"/>
      <c r="P33" s="183" t="str">
        <f>IF(ISBLANK(M33),"",M33+N33)</f>
        <v/>
      </c>
      <c r="Q33" s="240"/>
      <c r="R33" s="131"/>
    </row>
    <row r="34" spans="1:23" x14ac:dyDescent="0.15">
      <c r="A34" s="239"/>
      <c r="B34" s="271"/>
      <c r="C34" s="272"/>
      <c r="D34" s="245"/>
      <c r="E34" s="184" t="str">
        <f>IF(ISBLANK(E30),"",SUM(E30:E33))</f>
        <v/>
      </c>
      <c r="F34" s="184" t="str">
        <f>IF(ISBLANK(F30),"",SUM(F30:F33))</f>
        <v/>
      </c>
      <c r="G34" s="184" t="str">
        <f>IF(ISBLANK(G30),"",SUM(G30:G33))</f>
        <v/>
      </c>
      <c r="H34" s="183" t="str">
        <f>IF(ISBLANK(E30),"",SUM(H30:H33))</f>
        <v/>
      </c>
      <c r="J34" s="271"/>
      <c r="K34" s="272"/>
      <c r="L34" s="245"/>
      <c r="M34" s="184" t="str">
        <f>IF(ISBLANK(M30),"",SUM(M30:M33))</f>
        <v/>
      </c>
      <c r="N34" s="184" t="str">
        <f>IF(ISBLANK(N30),"",SUM(N30:N33))</f>
        <v/>
      </c>
      <c r="O34" s="184" t="str">
        <f>IF(ISBLANK(O30),"",SUM(O30:O33))</f>
        <v/>
      </c>
      <c r="P34" s="183" t="str">
        <f>IF(ISBLANK(M30),"",SUM(P30:P33))</f>
        <v/>
      </c>
      <c r="Q34" s="240"/>
      <c r="R34" s="136"/>
    </row>
    <row r="35" spans="1:23" x14ac:dyDescent="0.15">
      <c r="A35" s="239"/>
      <c r="B35" s="114" t="s">
        <v>149</v>
      </c>
      <c r="C35" s="112"/>
      <c r="D35" s="61"/>
      <c r="E35" s="61"/>
      <c r="F35" s="61"/>
      <c r="G35" s="61"/>
      <c r="H35" s="11"/>
      <c r="J35" s="114" t="s">
        <v>149</v>
      </c>
      <c r="K35" s="112"/>
      <c r="L35" s="61"/>
      <c r="M35" s="61"/>
      <c r="N35" s="61"/>
      <c r="O35" s="61"/>
      <c r="P35" s="11"/>
      <c r="Q35" s="240"/>
      <c r="R35" s="136"/>
    </row>
    <row r="36" spans="1:23" x14ac:dyDescent="0.15">
      <c r="A36" s="239"/>
      <c r="B36" s="468"/>
      <c r="C36" s="469"/>
      <c r="D36" s="246"/>
      <c r="E36" s="246"/>
      <c r="F36" s="246"/>
      <c r="G36" s="246"/>
      <c r="H36" s="7"/>
      <c r="J36" s="468"/>
      <c r="K36" s="469"/>
      <c r="L36" s="246"/>
      <c r="M36" s="246"/>
      <c r="N36" s="246"/>
      <c r="O36" s="246"/>
      <c r="P36" s="7"/>
      <c r="Q36" s="240"/>
    </row>
    <row r="37" spans="1:23" x14ac:dyDescent="0.15">
      <c r="A37" s="239"/>
      <c r="B37" s="273"/>
      <c r="C37" s="274"/>
      <c r="D37" s="9"/>
      <c r="E37" s="9"/>
      <c r="F37" s="9"/>
      <c r="G37" s="9"/>
      <c r="H37" s="10"/>
      <c r="J37" s="273"/>
      <c r="K37" s="274"/>
      <c r="L37" s="9"/>
      <c r="M37" s="9"/>
      <c r="N37" s="9"/>
      <c r="O37" s="9"/>
      <c r="P37" s="10"/>
      <c r="Q37" s="240"/>
    </row>
    <row r="38" spans="1:23" ht="12.95" customHeight="1" x14ac:dyDescent="0.15">
      <c r="A38" s="239"/>
      <c r="B38" s="249"/>
      <c r="C38" s="249"/>
      <c r="D38" s="249"/>
      <c r="E38" s="249"/>
      <c r="F38" s="249"/>
      <c r="G38" s="249"/>
      <c r="H38" s="249"/>
      <c r="J38" s="249"/>
      <c r="K38" s="249"/>
      <c r="L38" s="249"/>
      <c r="M38" s="249"/>
      <c r="N38" s="249"/>
      <c r="O38" s="249"/>
      <c r="P38" s="249"/>
      <c r="Q38" s="240"/>
    </row>
    <row r="39" spans="1:23" ht="24" customHeight="1" x14ac:dyDescent="0.15">
      <c r="A39" s="239"/>
      <c r="B39" s="120" t="s">
        <v>125</v>
      </c>
      <c r="C39" s="121"/>
      <c r="D39" s="122" t="s">
        <v>126</v>
      </c>
      <c r="E39" s="122" t="s">
        <v>127</v>
      </c>
      <c r="F39" s="123" t="s">
        <v>128</v>
      </c>
      <c r="G39" s="122" t="s">
        <v>129</v>
      </c>
      <c r="H39" s="124" t="s">
        <v>130</v>
      </c>
      <c r="J39" s="120" t="s">
        <v>125</v>
      </c>
      <c r="K39" s="121"/>
      <c r="L39" s="122" t="s">
        <v>126</v>
      </c>
      <c r="M39" s="122" t="s">
        <v>127</v>
      </c>
      <c r="N39" s="123" t="s">
        <v>128</v>
      </c>
      <c r="O39" s="122" t="s">
        <v>129</v>
      </c>
      <c r="P39" s="124" t="s">
        <v>130</v>
      </c>
      <c r="Q39" s="240"/>
      <c r="S39" s="136"/>
      <c r="T39" s="136"/>
      <c r="U39" s="136"/>
      <c r="V39" s="136"/>
    </row>
    <row r="40" spans="1:23" x14ac:dyDescent="0.15">
      <c r="A40" s="239"/>
      <c r="B40" s="115" t="s">
        <v>131</v>
      </c>
      <c r="C40" s="116"/>
      <c r="D40" s="117" t="s">
        <v>132</v>
      </c>
      <c r="E40" s="117" t="s">
        <v>133</v>
      </c>
      <c r="F40" s="118" t="s">
        <v>134</v>
      </c>
      <c r="G40" s="117" t="s">
        <v>135</v>
      </c>
      <c r="H40" s="119" t="s">
        <v>136</v>
      </c>
      <c r="I40" s="215"/>
      <c r="J40" s="115" t="s">
        <v>131</v>
      </c>
      <c r="K40" s="116"/>
      <c r="L40" s="117" t="s">
        <v>132</v>
      </c>
      <c r="M40" s="117" t="s">
        <v>133</v>
      </c>
      <c r="N40" s="118" t="s">
        <v>134</v>
      </c>
      <c r="O40" s="117" t="s">
        <v>135</v>
      </c>
      <c r="P40" s="119" t="s">
        <v>136</v>
      </c>
      <c r="Q40" s="240"/>
    </row>
    <row r="41" spans="1:23" x14ac:dyDescent="0.15">
      <c r="A41" s="239"/>
      <c r="B41" s="468"/>
      <c r="C41" s="469"/>
      <c r="D41" s="113">
        <v>1</v>
      </c>
      <c r="E41" s="241"/>
      <c r="F41" s="241"/>
      <c r="G41" s="241"/>
      <c r="H41" s="183" t="str">
        <f>IF(ISBLANK(E41),"",E41+F41)</f>
        <v/>
      </c>
      <c r="J41" s="468"/>
      <c r="K41" s="469"/>
      <c r="L41" s="113">
        <v>1</v>
      </c>
      <c r="M41" s="241"/>
      <c r="N41" s="241"/>
      <c r="O41" s="241"/>
      <c r="P41" s="183" t="str">
        <f>IF(ISBLANK(M41),"",M41+N41)</f>
        <v/>
      </c>
      <c r="Q41" s="240"/>
      <c r="R41" s="227"/>
      <c r="V41" s="131"/>
      <c r="W41" s="131"/>
    </row>
    <row r="42" spans="1:23" x14ac:dyDescent="0.15">
      <c r="A42" s="239"/>
      <c r="B42" s="271"/>
      <c r="C42" s="272"/>
      <c r="D42" s="113">
        <v>2</v>
      </c>
      <c r="E42" s="241"/>
      <c r="F42" s="241"/>
      <c r="G42" s="241"/>
      <c r="H42" s="183" t="str">
        <f>IF(ISBLANK(E42),"",E42+F42)</f>
        <v/>
      </c>
      <c r="J42" s="271"/>
      <c r="K42" s="272"/>
      <c r="L42" s="113">
        <v>2</v>
      </c>
      <c r="M42" s="241"/>
      <c r="N42" s="241"/>
      <c r="O42" s="241"/>
      <c r="P42" s="183" t="str">
        <f>IF(ISBLANK(M42),"",M42+N42)</f>
        <v/>
      </c>
      <c r="Q42" s="240"/>
      <c r="R42" s="136"/>
      <c r="V42" s="131"/>
      <c r="W42" s="131"/>
    </row>
    <row r="43" spans="1:23" x14ac:dyDescent="0.15">
      <c r="A43" s="239"/>
      <c r="B43" s="114" t="s">
        <v>142</v>
      </c>
      <c r="C43" s="112"/>
      <c r="D43" s="113">
        <v>3</v>
      </c>
      <c r="E43" s="241"/>
      <c r="F43" s="241"/>
      <c r="G43" s="241"/>
      <c r="H43" s="183" t="str">
        <f>IF(ISBLANK(E43),"",E43+F43)</f>
        <v/>
      </c>
      <c r="J43" s="114" t="s">
        <v>142</v>
      </c>
      <c r="K43" s="112"/>
      <c r="L43" s="113">
        <v>3</v>
      </c>
      <c r="M43" s="241"/>
      <c r="N43" s="241"/>
      <c r="O43" s="241"/>
      <c r="P43" s="183" t="str">
        <f>IF(ISBLANK(M43),"",M43+N43)</f>
        <v/>
      </c>
      <c r="Q43" s="240"/>
      <c r="R43" s="136"/>
      <c r="U43" s="227"/>
      <c r="V43" s="131"/>
      <c r="W43" s="131"/>
    </row>
    <row r="44" spans="1:23" x14ac:dyDescent="0.15">
      <c r="A44" s="239"/>
      <c r="B44" s="468"/>
      <c r="C44" s="469"/>
      <c r="D44" s="113">
        <v>4</v>
      </c>
      <c r="E44" s="241"/>
      <c r="F44" s="241"/>
      <c r="G44" s="241"/>
      <c r="H44" s="183" t="str">
        <f>IF(ISBLANK(E44),"",E44+F44)</f>
        <v/>
      </c>
      <c r="J44" s="468"/>
      <c r="K44" s="469"/>
      <c r="L44" s="113">
        <v>4</v>
      </c>
      <c r="M44" s="241"/>
      <c r="N44" s="241"/>
      <c r="O44" s="241"/>
      <c r="P44" s="183" t="str">
        <f>IF(ISBLANK(M44),"",M44+N44)</f>
        <v/>
      </c>
      <c r="Q44" s="240"/>
      <c r="R44" s="131"/>
      <c r="U44" s="227"/>
      <c r="V44" s="131"/>
      <c r="W44" s="131"/>
    </row>
    <row r="45" spans="1:23" x14ac:dyDescent="0.15">
      <c r="A45" s="239"/>
      <c r="B45" s="271"/>
      <c r="C45" s="272"/>
      <c r="D45" s="245"/>
      <c r="E45" s="184" t="str">
        <f>IF(ISBLANK(E41),"",SUM(E41:E44))</f>
        <v/>
      </c>
      <c r="F45" s="184" t="str">
        <f>IF(ISBLANK(F41),"",SUM(F41:F44))</f>
        <v/>
      </c>
      <c r="G45" s="184" t="str">
        <f>IF(ISBLANK(G41),"",SUM(G41:G44))</f>
        <v/>
      </c>
      <c r="H45" s="183" t="str">
        <f>IF(ISBLANK(E41),"",SUM(H41:H44))</f>
        <v/>
      </c>
      <c r="J45" s="271"/>
      <c r="K45" s="272"/>
      <c r="L45" s="245"/>
      <c r="M45" s="184" t="str">
        <f>IF(ISBLANK(M41),"",SUM(M41:M44))</f>
        <v/>
      </c>
      <c r="N45" s="184" t="str">
        <f>IF(ISBLANK(N41),"",SUM(N41:N44))</f>
        <v/>
      </c>
      <c r="O45" s="184" t="str">
        <f>IF(ISBLANK(O41),"",SUM(O41:O44))</f>
        <v/>
      </c>
      <c r="P45" s="183" t="str">
        <f>IF(ISBLANK(M41),"",SUM(P41:P44))</f>
        <v/>
      </c>
      <c r="Q45" s="240"/>
      <c r="R45" s="136"/>
    </row>
    <row r="46" spans="1:23" x14ac:dyDescent="0.15">
      <c r="A46" s="239"/>
      <c r="B46" s="114" t="s">
        <v>149</v>
      </c>
      <c r="C46" s="112"/>
      <c r="D46" s="61"/>
      <c r="E46" s="61"/>
      <c r="F46" s="61"/>
      <c r="G46" s="61"/>
      <c r="H46" s="11"/>
      <c r="J46" s="114" t="s">
        <v>149</v>
      </c>
      <c r="K46" s="112"/>
      <c r="L46" s="61"/>
      <c r="M46" s="61"/>
      <c r="N46" s="61"/>
      <c r="O46" s="61"/>
      <c r="P46" s="11"/>
      <c r="Q46" s="240"/>
      <c r="R46" s="136"/>
    </row>
    <row r="47" spans="1:23" x14ac:dyDescent="0.15">
      <c r="A47" s="239"/>
      <c r="B47" s="468"/>
      <c r="C47" s="469"/>
      <c r="D47" s="246"/>
      <c r="E47" s="246"/>
      <c r="F47" s="246"/>
      <c r="G47" s="246"/>
      <c r="H47" s="7"/>
      <c r="J47" s="468"/>
      <c r="K47" s="469"/>
      <c r="L47" s="246"/>
      <c r="M47" s="246"/>
      <c r="N47" s="246"/>
      <c r="O47" s="246"/>
      <c r="P47" s="7"/>
      <c r="Q47" s="240"/>
    </row>
    <row r="48" spans="1:23" x14ac:dyDescent="0.15">
      <c r="A48" s="239"/>
      <c r="B48" s="273"/>
      <c r="C48" s="274"/>
      <c r="D48" s="9"/>
      <c r="E48" s="9"/>
      <c r="F48" s="9"/>
      <c r="G48" s="9"/>
      <c r="H48" s="10"/>
      <c r="J48" s="273"/>
      <c r="K48" s="274"/>
      <c r="L48" s="9"/>
      <c r="M48" s="9"/>
      <c r="N48" s="9"/>
      <c r="O48" s="9"/>
      <c r="P48" s="10"/>
      <c r="Q48" s="240"/>
    </row>
    <row r="49" spans="1:17" x14ac:dyDescent="0.15">
      <c r="A49" s="239"/>
      <c r="B49" s="275"/>
      <c r="C49" s="276"/>
      <c r="D49" s="61"/>
      <c r="E49" s="61"/>
      <c r="F49" s="61"/>
      <c r="G49" s="61"/>
      <c r="H49" s="61"/>
      <c r="J49" s="275"/>
      <c r="K49" s="276"/>
      <c r="L49" s="61"/>
      <c r="M49" s="61"/>
      <c r="N49" s="61"/>
      <c r="O49" s="61"/>
      <c r="P49" s="61"/>
      <c r="Q49" s="240"/>
    </row>
    <row r="50" spans="1:17" x14ac:dyDescent="0.15">
      <c r="A50" s="239"/>
      <c r="B50" s="275"/>
      <c r="C50" s="276"/>
      <c r="D50" s="61"/>
      <c r="E50" s="61"/>
      <c r="F50" s="61"/>
      <c r="G50" s="61"/>
      <c r="H50" s="61"/>
      <c r="J50" s="275"/>
      <c r="K50" s="276"/>
      <c r="L50" s="61"/>
      <c r="M50" s="61"/>
      <c r="N50" s="61"/>
      <c r="O50" s="61"/>
      <c r="P50" s="61"/>
      <c r="Q50" s="240"/>
    </row>
    <row r="51" spans="1:17" x14ac:dyDescent="0.15">
      <c r="A51" s="239"/>
      <c r="B51" s="275"/>
      <c r="C51" s="276"/>
      <c r="D51" s="61"/>
      <c r="E51" s="61"/>
      <c r="F51" s="61"/>
      <c r="G51" s="61"/>
      <c r="H51" s="61"/>
      <c r="J51" s="275"/>
      <c r="K51" s="276"/>
      <c r="L51" s="61"/>
      <c r="M51" s="61"/>
      <c r="N51" s="61"/>
      <c r="O51" s="61"/>
      <c r="P51" s="61"/>
      <c r="Q51" s="240"/>
    </row>
    <row r="52" spans="1:17" ht="12.95" customHeight="1" x14ac:dyDescent="0.15">
      <c r="A52" s="239"/>
      <c r="B52" s="277"/>
      <c r="C52" s="269" t="s">
        <v>268</v>
      </c>
      <c r="D52" s="270"/>
      <c r="E52" s="249"/>
      <c r="F52" s="249"/>
      <c r="G52" s="249"/>
      <c r="H52" s="249"/>
      <c r="J52" s="249"/>
      <c r="K52" s="249"/>
      <c r="L52" s="249"/>
      <c r="M52" s="249"/>
      <c r="N52" s="249"/>
      <c r="O52" s="249"/>
      <c r="P52" s="249"/>
      <c r="Q52" s="240"/>
    </row>
    <row r="53" spans="1:17" ht="24" customHeight="1" x14ac:dyDescent="0.15">
      <c r="A53" s="239"/>
      <c r="B53" s="120" t="s">
        <v>125</v>
      </c>
      <c r="C53" s="121"/>
      <c r="D53" s="122" t="s">
        <v>126</v>
      </c>
      <c r="E53" s="122" t="s">
        <v>127</v>
      </c>
      <c r="F53" s="123" t="s">
        <v>128</v>
      </c>
      <c r="G53" s="122" t="s">
        <v>129</v>
      </c>
      <c r="H53" s="124" t="s">
        <v>130</v>
      </c>
      <c r="J53" s="120" t="s">
        <v>125</v>
      </c>
      <c r="K53" s="121"/>
      <c r="L53" s="122" t="s">
        <v>126</v>
      </c>
      <c r="M53" s="122" t="s">
        <v>127</v>
      </c>
      <c r="N53" s="123" t="s">
        <v>128</v>
      </c>
      <c r="O53" s="122" t="s">
        <v>129</v>
      </c>
      <c r="P53" s="124" t="s">
        <v>130</v>
      </c>
      <c r="Q53" s="240"/>
    </row>
    <row r="54" spans="1:17" x14ac:dyDescent="0.15">
      <c r="A54" s="239"/>
      <c r="B54" s="115" t="s">
        <v>131</v>
      </c>
      <c r="C54" s="116"/>
      <c r="D54" s="117" t="s">
        <v>132</v>
      </c>
      <c r="E54" s="117" t="s">
        <v>133</v>
      </c>
      <c r="F54" s="118" t="s">
        <v>134</v>
      </c>
      <c r="G54" s="117" t="s">
        <v>135</v>
      </c>
      <c r="H54" s="119" t="s">
        <v>136</v>
      </c>
      <c r="I54" s="215"/>
      <c r="J54" s="115" t="s">
        <v>131</v>
      </c>
      <c r="K54" s="116"/>
      <c r="L54" s="117" t="s">
        <v>132</v>
      </c>
      <c r="M54" s="117" t="s">
        <v>133</v>
      </c>
      <c r="N54" s="118" t="s">
        <v>134</v>
      </c>
      <c r="O54" s="117" t="s">
        <v>135</v>
      </c>
      <c r="P54" s="119" t="s">
        <v>136</v>
      </c>
      <c r="Q54" s="240"/>
    </row>
    <row r="55" spans="1:17" x14ac:dyDescent="0.15">
      <c r="A55" s="239"/>
      <c r="B55" s="468"/>
      <c r="C55" s="469"/>
      <c r="D55" s="113">
        <v>1</v>
      </c>
      <c r="E55" s="241"/>
      <c r="F55" s="241"/>
      <c r="G55" s="241"/>
      <c r="H55" s="183" t="str">
        <f>IF(ISBLANK(E55),"",E55+F55)</f>
        <v/>
      </c>
      <c r="J55" s="468"/>
      <c r="K55" s="469"/>
      <c r="L55" s="113">
        <v>1</v>
      </c>
      <c r="M55" s="241"/>
      <c r="N55" s="241"/>
      <c r="O55" s="241"/>
      <c r="P55" s="183" t="str">
        <f>IF(ISBLANK(M55),"",M55+N55)</f>
        <v/>
      </c>
      <c r="Q55" s="240"/>
    </row>
    <row r="56" spans="1:17" x14ac:dyDescent="0.15">
      <c r="A56" s="239"/>
      <c r="B56" s="271"/>
      <c r="C56" s="272"/>
      <c r="D56" s="113">
        <v>2</v>
      </c>
      <c r="E56" s="241"/>
      <c r="F56" s="241"/>
      <c r="G56" s="241"/>
      <c r="H56" s="183" t="str">
        <f>IF(ISBLANK(E56),"",E56+F56)</f>
        <v/>
      </c>
      <c r="J56" s="271"/>
      <c r="K56" s="272"/>
      <c r="L56" s="113">
        <v>2</v>
      </c>
      <c r="M56" s="241"/>
      <c r="N56" s="241"/>
      <c r="O56" s="241"/>
      <c r="P56" s="183" t="str">
        <f>IF(ISBLANK(M56),"",M56+N56)</f>
        <v/>
      </c>
      <c r="Q56" s="240"/>
    </row>
    <row r="57" spans="1:17" x14ac:dyDescent="0.15">
      <c r="A57" s="239"/>
      <c r="B57" s="114" t="s">
        <v>142</v>
      </c>
      <c r="C57" s="112"/>
      <c r="D57" s="113">
        <v>3</v>
      </c>
      <c r="E57" s="241"/>
      <c r="F57" s="241"/>
      <c r="G57" s="241"/>
      <c r="H57" s="183" t="str">
        <f>IF(ISBLANK(E57),"",E57+F57)</f>
        <v/>
      </c>
      <c r="J57" s="114" t="s">
        <v>142</v>
      </c>
      <c r="K57" s="112"/>
      <c r="L57" s="113">
        <v>3</v>
      </c>
      <c r="M57" s="241"/>
      <c r="N57" s="241"/>
      <c r="O57" s="241"/>
      <c r="P57" s="183" t="str">
        <f>IF(ISBLANK(M57),"",M57+N57)</f>
        <v/>
      </c>
      <c r="Q57" s="240"/>
    </row>
    <row r="58" spans="1:17" x14ac:dyDescent="0.15">
      <c r="A58" s="239"/>
      <c r="B58" s="468"/>
      <c r="C58" s="469"/>
      <c r="D58" s="113">
        <v>4</v>
      </c>
      <c r="E58" s="241"/>
      <c r="F58" s="241"/>
      <c r="G58" s="241"/>
      <c r="H58" s="183" t="str">
        <f>IF(ISBLANK(E58),"",E58+F58)</f>
        <v/>
      </c>
      <c r="J58" s="468"/>
      <c r="K58" s="469"/>
      <c r="L58" s="113">
        <v>4</v>
      </c>
      <c r="M58" s="241"/>
      <c r="N58" s="241"/>
      <c r="O58" s="241"/>
      <c r="P58" s="183" t="str">
        <f>IF(ISBLANK(M58),"",M58+N58)</f>
        <v/>
      </c>
      <c r="Q58" s="240"/>
    </row>
    <row r="59" spans="1:17" x14ac:dyDescent="0.15">
      <c r="A59" s="239"/>
      <c r="B59" s="271"/>
      <c r="C59" s="272"/>
      <c r="D59" s="245"/>
      <c r="E59" s="184" t="str">
        <f>IF(ISBLANK(E55),"",SUM(E55:E58))</f>
        <v/>
      </c>
      <c r="F59" s="184" t="str">
        <f>IF(ISBLANK(F55),"",SUM(F55:F58))</f>
        <v/>
      </c>
      <c r="G59" s="184" t="str">
        <f>IF(ISBLANK(G55),"",SUM(G55:G58))</f>
        <v/>
      </c>
      <c r="H59" s="183" t="str">
        <f>IF(ISBLANK(E55),"",SUM(H55:H58))</f>
        <v/>
      </c>
      <c r="J59" s="271"/>
      <c r="K59" s="272"/>
      <c r="L59" s="245"/>
      <c r="M59" s="184" t="str">
        <f>IF(ISBLANK(M55),"",SUM(M55:M58))</f>
        <v/>
      </c>
      <c r="N59" s="184" t="str">
        <f>IF(ISBLANK(N55),"",SUM(N55:N58))</f>
        <v/>
      </c>
      <c r="O59" s="184" t="str">
        <f>IF(ISBLANK(O55),"",SUM(O55:O58))</f>
        <v/>
      </c>
      <c r="P59" s="183" t="str">
        <f>IF(ISBLANK(M55),"",SUM(P55:P58))</f>
        <v/>
      </c>
      <c r="Q59" s="240"/>
    </row>
    <row r="60" spans="1:17" x14ac:dyDescent="0.15">
      <c r="A60" s="239"/>
      <c r="B60" s="114" t="s">
        <v>149</v>
      </c>
      <c r="C60" s="112"/>
      <c r="D60" s="61"/>
      <c r="E60" s="61"/>
      <c r="F60" s="61"/>
      <c r="G60" s="61"/>
      <c r="H60" s="11"/>
      <c r="J60" s="114"/>
      <c r="K60" s="112"/>
      <c r="L60" s="61"/>
      <c r="M60" s="61"/>
      <c r="N60" s="61"/>
      <c r="O60" s="61"/>
      <c r="P60" s="11"/>
      <c r="Q60" s="240"/>
    </row>
    <row r="61" spans="1:17" x14ac:dyDescent="0.15">
      <c r="A61" s="239"/>
      <c r="B61" s="468"/>
      <c r="C61" s="469"/>
      <c r="D61" s="246"/>
      <c r="E61" s="246"/>
      <c r="F61" s="246"/>
      <c r="G61" s="246"/>
      <c r="H61" s="7"/>
      <c r="J61" s="468"/>
      <c r="K61" s="469"/>
      <c r="L61" s="246"/>
      <c r="M61" s="246"/>
      <c r="N61" s="246"/>
      <c r="O61" s="246"/>
      <c r="P61" s="7"/>
      <c r="Q61" s="240"/>
    </row>
    <row r="62" spans="1:17" x14ac:dyDescent="0.15">
      <c r="A62" s="239"/>
      <c r="B62" s="273"/>
      <c r="C62" s="274"/>
      <c r="D62" s="9"/>
      <c r="E62" s="9"/>
      <c r="F62" s="9"/>
      <c r="G62" s="9"/>
      <c r="H62" s="10"/>
      <c r="J62" s="273"/>
      <c r="K62" s="274"/>
      <c r="L62" s="9"/>
      <c r="M62" s="9"/>
      <c r="N62" s="9"/>
      <c r="O62" s="9"/>
      <c r="P62" s="10"/>
      <c r="Q62" s="240"/>
    </row>
    <row r="63" spans="1:17" ht="12.95" customHeight="1" x14ac:dyDescent="0.15">
      <c r="A63" s="239"/>
      <c r="B63" s="249"/>
      <c r="C63" s="249"/>
      <c r="D63" s="249"/>
      <c r="E63" s="249"/>
      <c r="F63" s="249"/>
      <c r="G63" s="249"/>
      <c r="H63" s="249"/>
      <c r="J63" s="249"/>
      <c r="K63" s="249"/>
      <c r="L63" s="249"/>
      <c r="M63" s="249"/>
      <c r="N63" s="249"/>
      <c r="O63" s="249"/>
      <c r="P63" s="249"/>
      <c r="Q63" s="240"/>
    </row>
    <row r="64" spans="1:17" ht="24" customHeight="1" x14ac:dyDescent="0.15">
      <c r="A64" s="239"/>
      <c r="B64" s="120" t="s">
        <v>125</v>
      </c>
      <c r="C64" s="121"/>
      <c r="D64" s="122" t="s">
        <v>126</v>
      </c>
      <c r="E64" s="122" t="s">
        <v>127</v>
      </c>
      <c r="F64" s="123" t="s">
        <v>128</v>
      </c>
      <c r="G64" s="122" t="s">
        <v>129</v>
      </c>
      <c r="H64" s="124" t="s">
        <v>130</v>
      </c>
      <c r="J64" s="120" t="s">
        <v>125</v>
      </c>
      <c r="K64" s="121"/>
      <c r="L64" s="122" t="s">
        <v>126</v>
      </c>
      <c r="M64" s="122" t="s">
        <v>127</v>
      </c>
      <c r="N64" s="123" t="s">
        <v>128</v>
      </c>
      <c r="O64" s="122" t="s">
        <v>129</v>
      </c>
      <c r="P64" s="124" t="s">
        <v>130</v>
      </c>
      <c r="Q64" s="240"/>
    </row>
    <row r="65" spans="1:17" x14ac:dyDescent="0.15">
      <c r="A65" s="239"/>
      <c r="B65" s="115" t="s">
        <v>131</v>
      </c>
      <c r="C65" s="116"/>
      <c r="D65" s="117" t="s">
        <v>132</v>
      </c>
      <c r="E65" s="117" t="s">
        <v>133</v>
      </c>
      <c r="F65" s="118" t="s">
        <v>134</v>
      </c>
      <c r="G65" s="117" t="s">
        <v>135</v>
      </c>
      <c r="H65" s="119" t="s">
        <v>136</v>
      </c>
      <c r="I65" s="215"/>
      <c r="J65" s="115" t="s">
        <v>131</v>
      </c>
      <c r="K65" s="116"/>
      <c r="L65" s="117" t="s">
        <v>132</v>
      </c>
      <c r="M65" s="117" t="s">
        <v>133</v>
      </c>
      <c r="N65" s="118" t="s">
        <v>134</v>
      </c>
      <c r="O65" s="117" t="s">
        <v>135</v>
      </c>
      <c r="P65" s="119" t="s">
        <v>136</v>
      </c>
      <c r="Q65" s="240"/>
    </row>
    <row r="66" spans="1:17" x14ac:dyDescent="0.15">
      <c r="A66" s="239"/>
      <c r="B66" s="468"/>
      <c r="C66" s="469"/>
      <c r="D66" s="113">
        <v>1</v>
      </c>
      <c r="E66" s="241"/>
      <c r="F66" s="241"/>
      <c r="G66" s="241"/>
      <c r="H66" s="183" t="str">
        <f>IF(ISBLANK(E66),"",E66+F66)</f>
        <v/>
      </c>
      <c r="J66" s="468"/>
      <c r="K66" s="469"/>
      <c r="L66" s="113">
        <v>1</v>
      </c>
      <c r="M66" s="241"/>
      <c r="N66" s="241"/>
      <c r="O66" s="241"/>
      <c r="P66" s="183" t="str">
        <f>IF(ISBLANK(M66),"",M66+N66)</f>
        <v/>
      </c>
      <c r="Q66" s="240"/>
    </row>
    <row r="67" spans="1:17" x14ac:dyDescent="0.15">
      <c r="A67" s="239"/>
      <c r="B67" s="271"/>
      <c r="C67" s="272"/>
      <c r="D67" s="113">
        <v>2</v>
      </c>
      <c r="E67" s="241"/>
      <c r="F67" s="241"/>
      <c r="G67" s="241"/>
      <c r="H67" s="183" t="str">
        <f>IF(ISBLANK(E67),"",E67+F67)</f>
        <v/>
      </c>
      <c r="I67">
        <v>29</v>
      </c>
      <c r="J67" s="271"/>
      <c r="K67" s="272"/>
      <c r="L67" s="113">
        <v>2</v>
      </c>
      <c r="M67" s="241"/>
      <c r="N67" s="241"/>
      <c r="O67" s="241"/>
      <c r="P67" s="183" t="str">
        <f>IF(ISBLANK(M67),"",M67+N67)</f>
        <v/>
      </c>
      <c r="Q67" s="240"/>
    </row>
    <row r="68" spans="1:17" x14ac:dyDescent="0.15">
      <c r="A68" s="239"/>
      <c r="B68" s="114" t="s">
        <v>142</v>
      </c>
      <c r="C68" s="112"/>
      <c r="D68" s="113">
        <v>3</v>
      </c>
      <c r="E68" s="241"/>
      <c r="F68" s="241"/>
      <c r="G68" s="241"/>
      <c r="H68" s="183" t="str">
        <f>IF(ISBLANK(E68),"",E68+F68)</f>
        <v/>
      </c>
      <c r="J68" s="114" t="s">
        <v>142</v>
      </c>
      <c r="K68" s="112"/>
      <c r="L68" s="113">
        <v>3</v>
      </c>
      <c r="M68" s="241"/>
      <c r="N68" s="241"/>
      <c r="O68" s="241"/>
      <c r="P68" s="183" t="str">
        <f>IF(ISBLANK(M68),"",M68+N68)</f>
        <v/>
      </c>
      <c r="Q68" s="240"/>
    </row>
    <row r="69" spans="1:17" x14ac:dyDescent="0.15">
      <c r="A69" s="239"/>
      <c r="B69" s="468"/>
      <c r="C69" s="469"/>
      <c r="D69" s="113">
        <v>4</v>
      </c>
      <c r="E69" s="241"/>
      <c r="F69" s="241"/>
      <c r="G69" s="241"/>
      <c r="H69" s="183" t="str">
        <f>IF(ISBLANK(E69),"",E69+F69)</f>
        <v/>
      </c>
      <c r="J69" s="468"/>
      <c r="K69" s="469"/>
      <c r="L69" s="113">
        <v>4</v>
      </c>
      <c r="M69" s="241"/>
      <c r="N69" s="241"/>
      <c r="O69" s="241"/>
      <c r="P69" s="183" t="str">
        <f>IF(ISBLANK(M69),"",M69+N69)</f>
        <v/>
      </c>
      <c r="Q69" s="240"/>
    </row>
    <row r="70" spans="1:17" x14ac:dyDescent="0.15">
      <c r="A70" s="239"/>
      <c r="B70" s="271"/>
      <c r="C70" s="272"/>
      <c r="D70" s="245"/>
      <c r="E70" s="184" t="str">
        <f>IF(ISBLANK(E66),"",SUM(E66:E69))</f>
        <v/>
      </c>
      <c r="F70" s="184" t="str">
        <f>IF(ISBLANK(F66),"",SUM(F66:F69))</f>
        <v/>
      </c>
      <c r="G70" s="184" t="str">
        <f>IF(ISBLANK(G66),"",SUM(G66:G69))</f>
        <v/>
      </c>
      <c r="H70" s="183" t="str">
        <f>IF(ISBLANK(E66),"",SUM(H66:H69))</f>
        <v/>
      </c>
      <c r="J70" s="271"/>
      <c r="K70" s="272"/>
      <c r="L70" s="245"/>
      <c r="M70" s="184" t="str">
        <f>IF(ISBLANK(M66),"",SUM(M66:M69))</f>
        <v/>
      </c>
      <c r="N70" s="184" t="str">
        <f>IF(ISBLANK(N66),"",SUM(N66:N69))</f>
        <v/>
      </c>
      <c r="O70" s="184" t="str">
        <f>IF(ISBLANK(O66),"",SUM(O66:O69))</f>
        <v/>
      </c>
      <c r="P70" s="183" t="str">
        <f>IF(ISBLANK(M66),"",SUM(P66:P69))</f>
        <v/>
      </c>
      <c r="Q70" s="240"/>
    </row>
    <row r="71" spans="1:17" x14ac:dyDescent="0.15">
      <c r="A71" s="239"/>
      <c r="B71" s="114" t="s">
        <v>149</v>
      </c>
      <c r="C71" s="112"/>
      <c r="D71" s="61"/>
      <c r="E71" s="61"/>
      <c r="F71" s="61"/>
      <c r="G71" s="61"/>
      <c r="H71" s="11"/>
      <c r="J71" s="114" t="s">
        <v>149</v>
      </c>
      <c r="K71" s="112"/>
      <c r="L71" s="61"/>
      <c r="M71" s="61"/>
      <c r="N71" s="61"/>
      <c r="O71" s="61"/>
      <c r="P71" s="11"/>
      <c r="Q71" s="240"/>
    </row>
    <row r="72" spans="1:17" x14ac:dyDescent="0.15">
      <c r="A72" s="239"/>
      <c r="B72" s="468"/>
      <c r="C72" s="469"/>
      <c r="D72" s="246"/>
      <c r="E72" s="246"/>
      <c r="F72" s="246"/>
      <c r="G72" s="246"/>
      <c r="H72" s="7"/>
      <c r="J72" s="468"/>
      <c r="K72" s="469"/>
      <c r="L72" s="246"/>
      <c r="M72" s="246"/>
      <c r="N72" s="246"/>
      <c r="O72" s="246"/>
      <c r="P72" s="7"/>
      <c r="Q72" s="240"/>
    </row>
    <row r="73" spans="1:17" x14ac:dyDescent="0.15">
      <c r="A73" s="239"/>
      <c r="B73" s="273"/>
      <c r="C73" s="274"/>
      <c r="D73" s="9"/>
      <c r="E73" s="9"/>
      <c r="F73" s="9"/>
      <c r="G73" s="9"/>
      <c r="H73" s="10"/>
      <c r="J73" s="273"/>
      <c r="K73" s="274"/>
      <c r="L73" s="9"/>
      <c r="M73" s="9"/>
      <c r="N73" s="9"/>
      <c r="O73" s="9"/>
      <c r="P73" s="10"/>
      <c r="Q73" s="240"/>
    </row>
    <row r="74" spans="1:17" ht="12.95" customHeight="1" x14ac:dyDescent="0.15">
      <c r="A74" s="239"/>
      <c r="B74" s="249"/>
      <c r="C74" s="249"/>
      <c r="D74" s="249"/>
      <c r="E74" s="249"/>
      <c r="F74" s="249"/>
      <c r="G74" s="249"/>
      <c r="H74" s="249"/>
      <c r="J74" s="249"/>
      <c r="K74" s="249"/>
      <c r="L74" s="249"/>
      <c r="M74" s="249"/>
      <c r="N74" s="249"/>
      <c r="O74" s="249"/>
      <c r="P74" s="249"/>
      <c r="Q74" s="240"/>
    </row>
    <row r="75" spans="1:17" ht="24" customHeight="1" x14ac:dyDescent="0.15">
      <c r="A75" s="239"/>
      <c r="B75" s="120" t="s">
        <v>125</v>
      </c>
      <c r="C75" s="121"/>
      <c r="D75" s="122" t="s">
        <v>126</v>
      </c>
      <c r="E75" s="122" t="s">
        <v>127</v>
      </c>
      <c r="F75" s="123" t="s">
        <v>128</v>
      </c>
      <c r="G75" s="122" t="s">
        <v>129</v>
      </c>
      <c r="H75" s="124" t="s">
        <v>130</v>
      </c>
      <c r="J75" s="120" t="s">
        <v>125</v>
      </c>
      <c r="K75" s="121"/>
      <c r="L75" s="122" t="s">
        <v>126</v>
      </c>
      <c r="M75" s="122" t="s">
        <v>127</v>
      </c>
      <c r="N75" s="123" t="s">
        <v>128</v>
      </c>
      <c r="O75" s="122" t="s">
        <v>129</v>
      </c>
      <c r="P75" s="124" t="s">
        <v>130</v>
      </c>
      <c r="Q75" s="240"/>
    </row>
    <row r="76" spans="1:17" x14ac:dyDescent="0.15">
      <c r="A76" s="239"/>
      <c r="B76" s="115" t="s">
        <v>131</v>
      </c>
      <c r="C76" s="116"/>
      <c r="D76" s="117" t="s">
        <v>132</v>
      </c>
      <c r="E76" s="117" t="s">
        <v>133</v>
      </c>
      <c r="F76" s="118" t="s">
        <v>134</v>
      </c>
      <c r="G76" s="117" t="s">
        <v>135</v>
      </c>
      <c r="H76" s="119" t="s">
        <v>136</v>
      </c>
      <c r="I76" s="215"/>
      <c r="J76" s="115" t="s">
        <v>131</v>
      </c>
      <c r="K76" s="116"/>
      <c r="L76" s="117" t="s">
        <v>132</v>
      </c>
      <c r="M76" s="117" t="s">
        <v>133</v>
      </c>
      <c r="N76" s="118" t="s">
        <v>134</v>
      </c>
      <c r="O76" s="117" t="s">
        <v>135</v>
      </c>
      <c r="P76" s="119" t="s">
        <v>136</v>
      </c>
      <c r="Q76" s="240"/>
    </row>
    <row r="77" spans="1:17" x14ac:dyDescent="0.15">
      <c r="A77" s="239"/>
      <c r="B77" s="468"/>
      <c r="C77" s="469"/>
      <c r="D77" s="113">
        <v>1</v>
      </c>
      <c r="E77" s="241"/>
      <c r="F77" s="241"/>
      <c r="G77" s="241"/>
      <c r="H77" s="183" t="str">
        <f>IF(ISBLANK(E77),"",E77+F77)</f>
        <v/>
      </c>
      <c r="J77" s="468"/>
      <c r="K77" s="469"/>
      <c r="L77" s="113">
        <v>1</v>
      </c>
      <c r="M77" s="241"/>
      <c r="N77" s="241"/>
      <c r="O77" s="241"/>
      <c r="P77" s="183" t="str">
        <f>IF(ISBLANK(M77),"",M77+N77)</f>
        <v/>
      </c>
      <c r="Q77" s="240"/>
    </row>
    <row r="78" spans="1:17" x14ac:dyDescent="0.15">
      <c r="A78" s="239"/>
      <c r="B78" s="271"/>
      <c r="C78" s="272"/>
      <c r="D78" s="113">
        <v>2</v>
      </c>
      <c r="E78" s="241"/>
      <c r="F78" s="241"/>
      <c r="G78" s="241"/>
      <c r="H78" s="183" t="str">
        <f>IF(ISBLANK(E78),"",E78+F78)</f>
        <v/>
      </c>
      <c r="J78" s="271"/>
      <c r="K78" s="272"/>
      <c r="L78" s="113">
        <v>2</v>
      </c>
      <c r="M78" s="241"/>
      <c r="N78" s="241"/>
      <c r="O78" s="241"/>
      <c r="P78" s="183" t="str">
        <f>IF(ISBLANK(M78),"",M78+N78)</f>
        <v/>
      </c>
      <c r="Q78" s="240"/>
    </row>
    <row r="79" spans="1:17" x14ac:dyDescent="0.15">
      <c r="A79" s="239"/>
      <c r="B79" s="114" t="s">
        <v>142</v>
      </c>
      <c r="C79" s="112"/>
      <c r="D79" s="113">
        <v>3</v>
      </c>
      <c r="E79" s="241"/>
      <c r="F79" s="241"/>
      <c r="G79" s="241"/>
      <c r="H79" s="183" t="str">
        <f>IF(ISBLANK(E79),"",E79+F79)</f>
        <v/>
      </c>
      <c r="J79" s="114" t="s">
        <v>142</v>
      </c>
      <c r="K79" s="112"/>
      <c r="L79" s="113">
        <v>3</v>
      </c>
      <c r="M79" s="241"/>
      <c r="N79" s="241"/>
      <c r="O79" s="241"/>
      <c r="P79" s="183" t="str">
        <f>IF(ISBLANK(M79),"",M79+N79)</f>
        <v/>
      </c>
      <c r="Q79" s="240"/>
    </row>
    <row r="80" spans="1:17" x14ac:dyDescent="0.15">
      <c r="A80" s="239"/>
      <c r="B80" s="468"/>
      <c r="C80" s="469"/>
      <c r="D80" s="113">
        <v>4</v>
      </c>
      <c r="E80" s="241"/>
      <c r="F80" s="241"/>
      <c r="G80" s="241"/>
      <c r="H80" s="183" t="str">
        <f>IF(ISBLANK(E80),"",E80+F80)</f>
        <v/>
      </c>
      <c r="J80" s="468"/>
      <c r="K80" s="469"/>
      <c r="L80" s="113">
        <v>4</v>
      </c>
      <c r="M80" s="241"/>
      <c r="N80" s="241"/>
      <c r="O80" s="241"/>
      <c r="P80" s="183" t="str">
        <f>IF(ISBLANK(M80),"",M80+N80)</f>
        <v/>
      </c>
      <c r="Q80" s="240"/>
    </row>
    <row r="81" spans="1:17" x14ac:dyDescent="0.15">
      <c r="A81" s="239"/>
      <c r="B81" s="271"/>
      <c r="C81" s="272"/>
      <c r="D81" s="245"/>
      <c r="E81" s="184" t="str">
        <f>IF(ISBLANK(E77),"",SUM(E77:E80))</f>
        <v/>
      </c>
      <c r="F81" s="184" t="str">
        <f>IF(ISBLANK(F77),"",SUM(F77:F80))</f>
        <v/>
      </c>
      <c r="G81" s="184" t="str">
        <f>IF(ISBLANK(G77),"",SUM(G77:G80))</f>
        <v/>
      </c>
      <c r="H81" s="183" t="str">
        <f>IF(ISBLANK(E77),"",SUM(H77:H80))</f>
        <v/>
      </c>
      <c r="J81" s="271"/>
      <c r="K81" s="272"/>
      <c r="L81" s="245"/>
      <c r="M81" s="184" t="str">
        <f>IF(ISBLANK(M77),"",SUM(M77:M80))</f>
        <v/>
      </c>
      <c r="N81" s="184" t="str">
        <f>IF(ISBLANK(N77),"",SUM(N77:N80))</f>
        <v/>
      </c>
      <c r="O81" s="184" t="str">
        <f>IF(ISBLANK(O77),"",SUM(O77:O80))</f>
        <v/>
      </c>
      <c r="P81" s="183" t="str">
        <f>IF(ISBLANK(M77),"",SUM(P77:P80))</f>
        <v/>
      </c>
      <c r="Q81" s="240"/>
    </row>
    <row r="82" spans="1:17" x14ac:dyDescent="0.15">
      <c r="A82" s="239"/>
      <c r="B82" s="114" t="s">
        <v>149</v>
      </c>
      <c r="C82" s="112"/>
      <c r="D82" s="61"/>
      <c r="E82" s="61"/>
      <c r="F82" s="61"/>
      <c r="G82" s="61"/>
      <c r="H82" s="11"/>
      <c r="J82" s="114" t="s">
        <v>149</v>
      </c>
      <c r="K82" s="112"/>
      <c r="L82" s="61"/>
      <c r="M82" s="61"/>
      <c r="N82" s="61"/>
      <c r="O82" s="61"/>
      <c r="P82" s="11"/>
      <c r="Q82" s="240"/>
    </row>
    <row r="83" spans="1:17" x14ac:dyDescent="0.15">
      <c r="A83" s="239"/>
      <c r="B83" s="468"/>
      <c r="C83" s="469"/>
      <c r="D83" s="246"/>
      <c r="E83" s="246"/>
      <c r="F83" s="246"/>
      <c r="G83" s="246"/>
      <c r="H83" s="7"/>
      <c r="J83" s="468"/>
      <c r="K83" s="469"/>
      <c r="L83" s="246"/>
      <c r="M83" s="246"/>
      <c r="N83" s="246"/>
      <c r="O83" s="246"/>
      <c r="P83" s="7"/>
      <c r="Q83" s="240"/>
    </row>
    <row r="84" spans="1:17" x14ac:dyDescent="0.15">
      <c r="A84" s="239"/>
      <c r="B84" s="273"/>
      <c r="C84" s="274"/>
      <c r="D84" s="9"/>
      <c r="E84" s="9"/>
      <c r="F84" s="9"/>
      <c r="G84" s="9"/>
      <c r="H84" s="10"/>
      <c r="J84" s="273"/>
      <c r="K84" s="274"/>
      <c r="L84" s="9"/>
      <c r="M84" s="9"/>
      <c r="N84" s="9"/>
      <c r="O84" s="9"/>
      <c r="P84" s="10"/>
      <c r="Q84" s="240"/>
    </row>
    <row r="85" spans="1:17" ht="12.95" customHeight="1" x14ac:dyDescent="0.15">
      <c r="A85" s="239"/>
      <c r="B85" s="249"/>
      <c r="C85" s="249"/>
      <c r="D85" s="249"/>
      <c r="E85" s="249"/>
      <c r="F85" s="249"/>
      <c r="G85" s="249"/>
      <c r="H85" s="249"/>
      <c r="J85" s="249"/>
      <c r="K85" s="249"/>
      <c r="L85" s="249"/>
      <c r="M85" s="249"/>
      <c r="N85" s="249"/>
      <c r="O85" s="249"/>
      <c r="P85" s="249"/>
      <c r="Q85" s="240"/>
    </row>
    <row r="86" spans="1:17" ht="24" customHeight="1" x14ac:dyDescent="0.15">
      <c r="A86" s="239"/>
      <c r="B86" s="120" t="s">
        <v>125</v>
      </c>
      <c r="C86" s="121"/>
      <c r="D86" s="122" t="s">
        <v>126</v>
      </c>
      <c r="E86" s="122" t="s">
        <v>127</v>
      </c>
      <c r="F86" s="123" t="s">
        <v>128</v>
      </c>
      <c r="G86" s="122" t="s">
        <v>129</v>
      </c>
      <c r="H86" s="124" t="s">
        <v>130</v>
      </c>
      <c r="J86" s="120" t="s">
        <v>125</v>
      </c>
      <c r="K86" s="121"/>
      <c r="L86" s="122" t="s">
        <v>126</v>
      </c>
      <c r="M86" s="122" t="s">
        <v>127</v>
      </c>
      <c r="N86" s="123" t="s">
        <v>128</v>
      </c>
      <c r="O86" s="122" t="s">
        <v>129</v>
      </c>
      <c r="P86" s="124" t="s">
        <v>130</v>
      </c>
      <c r="Q86" s="240"/>
    </row>
    <row r="87" spans="1:17" x14ac:dyDescent="0.15">
      <c r="A87" s="239"/>
      <c r="B87" s="115" t="s">
        <v>131</v>
      </c>
      <c r="C87" s="116"/>
      <c r="D87" s="117" t="s">
        <v>132</v>
      </c>
      <c r="E87" s="117" t="s">
        <v>133</v>
      </c>
      <c r="F87" s="118" t="s">
        <v>134</v>
      </c>
      <c r="G87" s="117" t="s">
        <v>135</v>
      </c>
      <c r="H87" s="119" t="s">
        <v>136</v>
      </c>
      <c r="I87" s="215"/>
      <c r="J87" s="115" t="s">
        <v>131</v>
      </c>
      <c r="K87" s="116"/>
      <c r="L87" s="117" t="s">
        <v>132</v>
      </c>
      <c r="M87" s="117" t="s">
        <v>133</v>
      </c>
      <c r="N87" s="118" t="s">
        <v>134</v>
      </c>
      <c r="O87" s="117" t="s">
        <v>135</v>
      </c>
      <c r="P87" s="119" t="s">
        <v>136</v>
      </c>
      <c r="Q87" s="240"/>
    </row>
    <row r="88" spans="1:17" x14ac:dyDescent="0.15">
      <c r="A88" s="239"/>
      <c r="B88" s="468"/>
      <c r="C88" s="469"/>
      <c r="D88" s="113">
        <v>1</v>
      </c>
      <c r="E88" s="241"/>
      <c r="F88" s="241"/>
      <c r="G88" s="241"/>
      <c r="H88" s="183" t="str">
        <f>IF(ISBLANK(E88),"",E88+F88)</f>
        <v/>
      </c>
      <c r="J88" s="468"/>
      <c r="K88" s="469"/>
      <c r="L88" s="113">
        <v>1</v>
      </c>
      <c r="M88" s="241"/>
      <c r="N88" s="241"/>
      <c r="O88" s="241"/>
      <c r="P88" s="183" t="str">
        <f>IF(ISBLANK(M88),"",M88+N88)</f>
        <v/>
      </c>
      <c r="Q88" s="240"/>
    </row>
    <row r="89" spans="1:17" x14ac:dyDescent="0.15">
      <c r="A89" s="239"/>
      <c r="B89" s="271"/>
      <c r="C89" s="272"/>
      <c r="D89" s="113">
        <v>2</v>
      </c>
      <c r="E89" s="241"/>
      <c r="F89" s="241"/>
      <c r="G89" s="241"/>
      <c r="H89" s="183" t="str">
        <f>IF(ISBLANK(E89),"",E89+F89)</f>
        <v/>
      </c>
      <c r="J89" s="271"/>
      <c r="K89" s="272"/>
      <c r="L89" s="113">
        <v>2</v>
      </c>
      <c r="M89" s="241"/>
      <c r="N89" s="241"/>
      <c r="O89" s="241"/>
      <c r="P89" s="183" t="str">
        <f>IF(ISBLANK(M89),"",M89+N89)</f>
        <v/>
      </c>
      <c r="Q89" s="240"/>
    </row>
    <row r="90" spans="1:17" x14ac:dyDescent="0.15">
      <c r="A90" s="239"/>
      <c r="B90" s="114" t="s">
        <v>142</v>
      </c>
      <c r="C90" s="112"/>
      <c r="D90" s="113">
        <v>3</v>
      </c>
      <c r="E90" s="241"/>
      <c r="F90" s="241"/>
      <c r="G90" s="241"/>
      <c r="H90" s="183" t="str">
        <f>IF(ISBLANK(E90),"",E90+F90)</f>
        <v/>
      </c>
      <c r="J90" s="114" t="s">
        <v>142</v>
      </c>
      <c r="K90" s="112"/>
      <c r="L90" s="113">
        <v>3</v>
      </c>
      <c r="M90" s="241"/>
      <c r="N90" s="241"/>
      <c r="O90" s="241"/>
      <c r="P90" s="183" t="str">
        <f>IF(ISBLANK(M90),"",M90+N90)</f>
        <v/>
      </c>
      <c r="Q90" s="240"/>
    </row>
    <row r="91" spans="1:17" x14ac:dyDescent="0.15">
      <c r="A91" s="239"/>
      <c r="B91" s="468"/>
      <c r="C91" s="469"/>
      <c r="D91" s="113">
        <v>4</v>
      </c>
      <c r="E91" s="241"/>
      <c r="F91" s="241"/>
      <c r="G91" s="241"/>
      <c r="H91" s="183" t="str">
        <f>IF(ISBLANK(E91),"",E91+F91)</f>
        <v/>
      </c>
      <c r="J91" s="468"/>
      <c r="K91" s="469"/>
      <c r="L91" s="113">
        <v>4</v>
      </c>
      <c r="M91" s="241"/>
      <c r="N91" s="241"/>
      <c r="O91" s="241"/>
      <c r="P91" s="183" t="str">
        <f>IF(ISBLANK(M91),"",M91+N91)</f>
        <v/>
      </c>
      <c r="Q91" s="240"/>
    </row>
    <row r="92" spans="1:17" x14ac:dyDescent="0.15">
      <c r="A92" s="239"/>
      <c r="B92" s="271"/>
      <c r="C92" s="272"/>
      <c r="D92" s="245"/>
      <c r="E92" s="184" t="str">
        <f>IF(ISBLANK(E88),"",SUM(E88:E91))</f>
        <v/>
      </c>
      <c r="F92" s="184" t="str">
        <f>IF(ISBLANK(F88),"",SUM(F88:F91))</f>
        <v/>
      </c>
      <c r="G92" s="184" t="str">
        <f>IF(ISBLANK(G88),"",SUM(G88:G91))</f>
        <v/>
      </c>
      <c r="H92" s="183" t="str">
        <f>IF(ISBLANK(E88),"",SUM(H88:H91))</f>
        <v/>
      </c>
      <c r="J92" s="271"/>
      <c r="K92" s="272"/>
      <c r="L92" s="245"/>
      <c r="M92" s="184" t="str">
        <f>IF(ISBLANK(M88),"",SUM(M88:M91))</f>
        <v/>
      </c>
      <c r="N92" s="184" t="str">
        <f>IF(ISBLANK(N88),"",SUM(N88:N91))</f>
        <v/>
      </c>
      <c r="O92" s="184" t="str">
        <f>IF(ISBLANK(O88),"",SUM(O88:O91))</f>
        <v/>
      </c>
      <c r="P92" s="183" t="str">
        <f>IF(ISBLANK(M88),"",SUM(P88:P91))</f>
        <v/>
      </c>
      <c r="Q92" s="240"/>
    </row>
    <row r="93" spans="1:17" x14ac:dyDescent="0.15">
      <c r="A93" s="239"/>
      <c r="B93" s="114" t="s">
        <v>149</v>
      </c>
      <c r="C93" s="112"/>
      <c r="D93" s="61"/>
      <c r="E93" s="61"/>
      <c r="F93" s="61"/>
      <c r="G93" s="61"/>
      <c r="H93" s="11"/>
      <c r="J93" s="114" t="s">
        <v>149</v>
      </c>
      <c r="K93" s="112"/>
      <c r="L93" s="61"/>
      <c r="M93" s="61"/>
      <c r="N93" s="61"/>
      <c r="O93" s="61"/>
      <c r="P93" s="11"/>
      <c r="Q93" s="240"/>
    </row>
    <row r="94" spans="1:17" x14ac:dyDescent="0.15">
      <c r="A94" s="239"/>
      <c r="B94" s="468"/>
      <c r="C94" s="469"/>
      <c r="D94" s="246"/>
      <c r="E94" s="246"/>
      <c r="F94" s="246"/>
      <c r="G94" s="246"/>
      <c r="H94" s="7"/>
      <c r="J94" s="468"/>
      <c r="K94" s="469"/>
      <c r="L94" s="246"/>
      <c r="M94" s="246"/>
      <c r="N94" s="246"/>
      <c r="O94" s="246"/>
      <c r="P94" s="7"/>
      <c r="Q94" s="240"/>
    </row>
    <row r="95" spans="1:17" x14ac:dyDescent="0.15">
      <c r="A95" s="239"/>
      <c r="B95" s="273"/>
      <c r="C95" s="274"/>
      <c r="D95" s="9"/>
      <c r="E95" s="9"/>
      <c r="F95" s="9"/>
      <c r="G95" s="9"/>
      <c r="H95" s="10"/>
      <c r="J95" s="273"/>
      <c r="K95" s="274"/>
      <c r="L95" s="9"/>
      <c r="M95" s="9"/>
      <c r="N95" s="9"/>
      <c r="O95" s="9"/>
      <c r="P95" s="10"/>
      <c r="Q95" s="240"/>
    </row>
    <row r="96" spans="1:17" s="30" customFormat="1" ht="18" customHeight="1" thickBot="1" x14ac:dyDescent="0.15">
      <c r="A96" s="185"/>
      <c r="B96" s="186" t="s">
        <v>269</v>
      </c>
      <c r="C96" s="186"/>
      <c r="D96" s="186"/>
      <c r="E96" s="187"/>
      <c r="F96" s="187"/>
      <c r="G96" s="187"/>
      <c r="H96" s="187"/>
      <c r="I96" s="186"/>
      <c r="J96" s="186"/>
      <c r="K96" s="186"/>
      <c r="L96" s="186"/>
      <c r="M96" s="187"/>
      <c r="N96" s="187"/>
      <c r="O96" s="187"/>
      <c r="P96" s="189" t="s">
        <v>270</v>
      </c>
      <c r="Q96" s="188"/>
    </row>
  </sheetData>
  <sheetProtection password="CE88" sheet="1" objects="1"/>
  <mergeCells count="62">
    <mergeCell ref="B91:C91"/>
    <mergeCell ref="J91:K91"/>
    <mergeCell ref="B94:C94"/>
    <mergeCell ref="J94:K94"/>
    <mergeCell ref="B80:C80"/>
    <mergeCell ref="J80:K80"/>
    <mergeCell ref="B83:C83"/>
    <mergeCell ref="J83:K83"/>
    <mergeCell ref="B88:C88"/>
    <mergeCell ref="J88:K88"/>
    <mergeCell ref="B69:C69"/>
    <mergeCell ref="J69:K69"/>
    <mergeCell ref="B72:C72"/>
    <mergeCell ref="J72:K72"/>
    <mergeCell ref="B77:C77"/>
    <mergeCell ref="J77:K77"/>
    <mergeCell ref="B58:C58"/>
    <mergeCell ref="J58:K58"/>
    <mergeCell ref="B61:C61"/>
    <mergeCell ref="J61:K61"/>
    <mergeCell ref="B66:C66"/>
    <mergeCell ref="J66:K66"/>
    <mergeCell ref="B44:C44"/>
    <mergeCell ref="J44:K44"/>
    <mergeCell ref="B47:C47"/>
    <mergeCell ref="J47:K47"/>
    <mergeCell ref="B55:C55"/>
    <mergeCell ref="J55:K55"/>
    <mergeCell ref="B33:C33"/>
    <mergeCell ref="J33:K33"/>
    <mergeCell ref="B36:C36"/>
    <mergeCell ref="J36:K36"/>
    <mergeCell ref="B41:C41"/>
    <mergeCell ref="J41:K41"/>
    <mergeCell ref="B22:C22"/>
    <mergeCell ref="J22:K22"/>
    <mergeCell ref="U22:V22"/>
    <mergeCell ref="B25:C25"/>
    <mergeCell ref="J25:K25"/>
    <mergeCell ref="S25:X30"/>
    <mergeCell ref="B30:C30"/>
    <mergeCell ref="J30:K30"/>
    <mergeCell ref="B19:C19"/>
    <mergeCell ref="J19:K19"/>
    <mergeCell ref="U19:V19"/>
    <mergeCell ref="U20:V20"/>
    <mergeCell ref="U21:V21"/>
    <mergeCell ref="S12:T12"/>
    <mergeCell ref="S13:T13"/>
    <mergeCell ref="B14:C14"/>
    <mergeCell ref="J14:K14"/>
    <mergeCell ref="U18:V18"/>
    <mergeCell ref="S9:T9"/>
    <mergeCell ref="S10:T10"/>
    <mergeCell ref="B11:C11"/>
    <mergeCell ref="J11:K11"/>
    <mergeCell ref="S11:T11"/>
    <mergeCell ref="B4:F4"/>
    <mergeCell ref="J4:N4"/>
    <mergeCell ref="B8:C8"/>
    <mergeCell ref="J8:K8"/>
    <mergeCell ref="S8:T8"/>
  </mergeCells>
  <pageMargins left="0.39370078740157483" right="0" top="0.59055118110236227" bottom="0.19685039370078741" header="0.23622047244094491" footer="0.27559055118110237"/>
  <pageSetup paperSize="9" scale="85"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Excel Android</Application>
  <DocSecurity>0</DocSecurity>
  <ScaleCrop>false</ScaleCrop>
  <HeadingPairs>
    <vt:vector size="4" baseType="variant">
      <vt:variant>
        <vt:lpstr>Listy</vt:lpstr>
      </vt:variant>
      <vt:variant>
        <vt:i4>10</vt:i4>
      </vt:variant>
      <vt:variant>
        <vt:lpstr>Pojmenované oblasti</vt:lpstr>
      </vt:variant>
      <vt:variant>
        <vt:i4>10</vt:i4>
      </vt:variant>
    </vt:vector>
  </HeadingPairs>
  <TitlesOfParts>
    <vt:vector size="20" baseType="lpstr">
      <vt:lpstr>4Bahnen_Report_1-4</vt:lpstr>
      <vt:lpstr>4Bahnen_1-4</vt:lpstr>
      <vt:lpstr>Directions</vt:lpstr>
      <vt:lpstr>Nachweis</vt:lpstr>
      <vt:lpstr>6Bahnen_1-6</vt:lpstr>
      <vt:lpstr>6Bahnen_Report1-6</vt:lpstr>
      <vt:lpstr>4Bahnen_5-8</vt:lpstr>
      <vt:lpstr>4Bahnen_Report5-8</vt:lpstr>
      <vt:lpstr>U18_female-male</vt:lpstr>
      <vt:lpstr>U18_female-male_Report</vt:lpstr>
      <vt:lpstr>4Bahnen_1-4!Oblast_tisku</vt:lpstr>
      <vt:lpstr>4Bahnen_5-8!Oblast_tisku</vt:lpstr>
      <vt:lpstr>4Bahnen_Report_1-4!Oblast_tisku</vt:lpstr>
      <vt:lpstr>4Bahnen_Report5-8!Oblast_tisku</vt:lpstr>
      <vt:lpstr>6Bahnen_1-6!Oblast_tisku</vt:lpstr>
      <vt:lpstr>6Bahnen_Report1-6!Oblast_tisku</vt:lpstr>
      <vt:lpstr>Nachweis!Oblast_tisku</vt:lpstr>
      <vt:lpstr>U18_female-male!Oblast_tisku</vt:lpstr>
      <vt:lpstr>U18_female-male_Report!Oblast_tisku</vt:lpstr>
      <vt:lpstr>Nachweis!Print_Area_1</vt:lpstr>
    </vt:vector>
  </TitlesOfParts>
  <Company>PNG Immobilienservice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Gerhard Gruber</dc:creator>
  <cp:lastModifiedBy>winpc</cp:lastModifiedBy>
  <cp:lastPrinted>2011-08-30T11:32:01Z</cp:lastPrinted>
  <dcterms:created xsi:type="dcterms:W3CDTF">2004-06-16T09:16:03Z</dcterms:created>
  <dcterms:modified xsi:type="dcterms:W3CDTF">2025-04-28T19:51:34Z</dcterms:modified>
</cp:coreProperties>
</file>