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562FF71B-3F63-9E46-8729-AAC166B3A11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<sst xmlns="http://schemas.openxmlformats.org/spreadsheetml/2006/main" count="114" uniqueCount="73">
  <si>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</si>
  <si>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</si>
  <si>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</si>
  <si>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Poděbrady</t>
  </si>
  <si>
    <t>Datum:  </t>
  </si>
  <si>
    <t>15.3.2025</t>
  </si>
  <si>
    <t>Domácí</t>
  </si>
  <si>
    <t xml:space="preserve">Kuželky Tehovec 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</si>
  <si>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</si>
  <si>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</si>
  <si>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</si>
  <si>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</si>
  <si>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</si>
  <si>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</si>
  <si>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</si>
  <si>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</si>
  <si>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</si>
  <si>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</si>
  <si>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</si>
  <si>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</si>
  <si>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</si>
  <si>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Šťastný</t>
  </si>
  <si>
    <t>Černý</t>
  </si>
  <si>
    <t>Jiří</t>
  </si>
  <si>
    <t>Dominik</t>
  </si>
  <si>
    <t>Bílek</t>
  </si>
  <si>
    <t>Andrlík st.</t>
  </si>
  <si>
    <t>Martin</t>
  </si>
  <si>
    <t>Pavel</t>
  </si>
  <si>
    <t>Vojáček</t>
  </si>
  <si>
    <t>Pilař</t>
  </si>
  <si>
    <t>Jakub</t>
  </si>
  <si>
    <t>Michal</t>
  </si>
  <si>
    <t>Šmidlík</t>
  </si>
  <si>
    <t>Ungr</t>
  </si>
  <si>
    <t>Petr</t>
  </si>
  <si>
    <t>Jan</t>
  </si>
  <si>
    <t>Procházka</t>
  </si>
  <si>
    <t>Moulis</t>
  </si>
  <si>
    <t>Jaroslav</t>
  </si>
  <si>
    <t>Ladislav</t>
  </si>
  <si>
    <t>Novák</t>
  </si>
  <si>
    <t>Miroslav</t>
  </si>
  <si>
    <t>Celkový výkon družstva  </t>
  </si>
  <si>
    <t>Vedoucí družstva         Jméno:</t>
  </si>
  <si>
    <t>Petr Šmidlík</t>
  </si>
  <si>
    <t>Bodový zisk</t>
  </si>
  <si>
    <t>Pavel Andrlík</t>
  </si>
  <si>
    <t>Podpis:</t>
  </si>
  <si>
    <t>Rozhodčí</t>
  </si>
  <si>
    <t>Jméno:</t>
  </si>
  <si>
    <t>Jiří Miláček</t>
  </si>
  <si>
    <t>Číslo průkazu:</t>
  </si>
  <si>
    <t>II/0233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</si>
  <si>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</si>
  <si>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</si>
  <si>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</si>
  <si>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</si>
  <si>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</si>
  <si>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</si>
  <si>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</si>
  <si>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</si>
  <si>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</si>
  <si>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</si>
  <si>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</si>
  <si>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</si>
  <si>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</si>
  <si>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</si>
  <si>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</si>
  <si>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</si>
  <si>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</si>
  <si>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</si>
  <si>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15.3.2025 Jiří Miláček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</si>
</sst>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98</v>
      </c>
      <c r="E8" s="12">
        <v>43</v>
      </c>
      <c r="F8" s="12">
        <v>2</v>
      </c>
      <c r="G8" s="13">
        <f>IF(AND(ISBLANK(D8),ISBLANK(E8)),"",D8+E8)</f>
        <v>141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82</v>
      </c>
      <c r="O8" s="12">
        <v>44</v>
      </c>
      <c r="P8" s="12">
        <v>3</v>
      </c>
      <c r="Q8" s="13">
        <f>IF(AND(ISBLANK(N8),ISBLANK(O8)),"",N8+O8)</f>
        <v>126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99</v>
      </c>
      <c r="E9" s="18">
        <v>49</v>
      </c>
      <c r="F9" s="18">
        <v>1</v>
      </c>
      <c r="G9" s="19">
        <f>IF(AND(ISBLANK(D9),ISBLANK(E9)),"",D9+E9)</f>
        <v>148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98</v>
      </c>
      <c r="O9" s="18">
        <v>60</v>
      </c>
      <c r="P9" s="18">
        <v>2</v>
      </c>
      <c r="Q9" s="19">
        <f>IF(AND(ISBLANK(N9),ISBLANK(O9)),"",N9+O9)</f>
        <v>158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99</v>
      </c>
      <c r="E10" s="18">
        <v>22</v>
      </c>
      <c r="F10" s="18">
        <v>5</v>
      </c>
      <c r="G10" s="19">
        <f>IF(AND(ISBLANK(D10),ISBLANK(E10)),"",D10+E10)</f>
        <v>121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95</v>
      </c>
      <c r="O10" s="18">
        <v>52</v>
      </c>
      <c r="P10" s="18">
        <v>2</v>
      </c>
      <c r="Q10" s="19">
        <f>IF(AND(ISBLANK(N10),ISBLANK(O10)),"",N10+O10)</f>
        <v>147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100</v>
      </c>
      <c r="E11" s="23">
        <v>42</v>
      </c>
      <c r="F11" s="23">
        <v>0</v>
      </c>
      <c r="G11" s="24">
        <f>IF(AND(ISBLANK(D11),ISBLANK(E11)),"",D11+E11)</f>
        <v>142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94</v>
      </c>
      <c r="O11" s="23">
        <v>45</v>
      </c>
      <c r="P11" s="23">
        <v>2</v>
      </c>
      <c r="Q11" s="24">
        <f>IF(AND(ISBLANK(N11),ISBLANK(O11)),"",N11+O11)</f>
        <v>139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10562</v>
      </c>
      <c r="B12" s="97"/>
      <c r="C12" s="26" t="s">
        <v>18</v>
      </c>
      <c r="D12" s="27">
        <f>IF(ISNUMBER($G12),SUM(D8:D11),"")</f>
        <v>396</v>
      </c>
      <c r="E12" s="28">
        <f>IF(ISNUMBER($G12),SUM(E8:E11),"")</f>
        <v>156</v>
      </c>
      <c r="F12" s="28">
        <f>IF(ISNUMBER($G12),SUM(F8:F11),"")</f>
        <v>8</v>
      </c>
      <c r="G12" s="29">
        <f>IF(SUM($G8:$G11)+SUM($Q8:$Q11)&gt;0,SUM(G8:G11),"")</f>
        <v>552</v>
      </c>
      <c r="H12" s="27">
        <f>IF(ISNUMBER($G12),SUM(H8:H11),"")</f>
        <v>2</v>
      </c>
      <c r="I12" s="99"/>
      <c r="K12" s="96">
        <v>24922</v>
      </c>
      <c r="L12" s="97"/>
      <c r="M12" s="26" t="s">
        <v>18</v>
      </c>
      <c r="N12" s="27">
        <f>IF(ISNUMBER($G12),SUM(N8:N11),"")</f>
        <v>369</v>
      </c>
      <c r="O12" s="28">
        <f>IF(ISNUMBER($G12),SUM(O8:O11),"")</f>
        <v>201</v>
      </c>
      <c r="P12" s="28">
        <f>IF(ISNUMBER($G12),SUM(P8:P11),"")</f>
        <v>9</v>
      </c>
      <c r="Q12" s="29">
        <f>IF(SUM($G8:$G11)+SUM($Q8:$Q11)&gt;0,SUM(Q8:Q11),"")</f>
        <v>570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89</v>
      </c>
      <c r="E13" s="12">
        <v>63</v>
      </c>
      <c r="F13" s="12">
        <v>0</v>
      </c>
      <c r="G13" s="13">
        <f>IF(AND(ISBLANK(D13),ISBLANK(E13)),"",D13+E13)</f>
        <v>152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88</v>
      </c>
      <c r="O13" s="12">
        <v>45</v>
      </c>
      <c r="P13" s="12">
        <v>2</v>
      </c>
      <c r="Q13" s="13">
        <f>IF(AND(ISBLANK(N13),ISBLANK(O13)),"",N13+O13)</f>
        <v>133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84</v>
      </c>
      <c r="E14" s="18">
        <v>53</v>
      </c>
      <c r="F14" s="18">
        <v>2</v>
      </c>
      <c r="G14" s="19">
        <f>IF(AND(ISBLANK(D14),ISBLANK(E14)),"",D14+E14)</f>
        <v>137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101</v>
      </c>
      <c r="O14" s="18">
        <v>61</v>
      </c>
      <c r="P14" s="18">
        <v>0</v>
      </c>
      <c r="Q14" s="19">
        <f>IF(AND(ISBLANK(N14),ISBLANK(O14)),"",N14+O14)</f>
        <v>162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96</v>
      </c>
      <c r="E15" s="18">
        <v>44</v>
      </c>
      <c r="F15" s="18">
        <v>1</v>
      </c>
      <c r="G15" s="19">
        <f>IF(AND(ISBLANK(D15),ISBLANK(E15)),"",D15+E15)</f>
        <v>140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69</v>
      </c>
      <c r="O15" s="18">
        <v>49</v>
      </c>
      <c r="P15" s="18">
        <v>0</v>
      </c>
      <c r="Q15" s="19">
        <f>IF(AND(ISBLANK(N15),ISBLANK(O15)),"",N15+O15)</f>
        <v>118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97</v>
      </c>
      <c r="E16" s="23">
        <v>35</v>
      </c>
      <c r="F16" s="23">
        <v>1</v>
      </c>
      <c r="G16" s="24">
        <f>IF(AND(ISBLANK(D16),ISBLANK(E16)),"",D16+E16)</f>
        <v>132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98</v>
      </c>
      <c r="O16" s="23">
        <v>36</v>
      </c>
      <c r="P16" s="23">
        <v>3</v>
      </c>
      <c r="Q16" s="24">
        <f>IF(AND(ISBLANK(N16),ISBLANK(O16)),"",N16+O16)</f>
        <v>134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12253</v>
      </c>
      <c r="B17" s="97"/>
      <c r="C17" s="26" t="s">
        <v>18</v>
      </c>
      <c r="D17" s="27">
        <f>IF(ISNUMBER($G17),SUM(D13:D16),"")</f>
        <v>366</v>
      </c>
      <c r="E17" s="28">
        <f>IF(ISNUMBER($G17),SUM(E13:E16),"")</f>
        <v>195</v>
      </c>
      <c r="F17" s="28">
        <f>IF(ISNUMBER($G17),SUM(F13:F16),"")</f>
        <v>4</v>
      </c>
      <c r="G17" s="29">
        <f>IF(SUM($G13:$G16)+SUM($Q13:$Q16)&gt;0,SUM(G13:G16),"")</f>
        <v>561</v>
      </c>
      <c r="H17" s="27">
        <f>IF(ISNUMBER($G17),SUM(H13:H16),"")</f>
        <v>2</v>
      </c>
      <c r="I17" s="99"/>
      <c r="K17" s="96">
        <v>23312</v>
      </c>
      <c r="L17" s="97"/>
      <c r="M17" s="26" t="s">
        <v>18</v>
      </c>
      <c r="N17" s="27">
        <f>IF(ISNUMBER($G17),SUM(N13:N16),"")</f>
        <v>356</v>
      </c>
      <c r="O17" s="28">
        <f>IF(ISNUMBER($G17),SUM(O13:O16),"")</f>
        <v>191</v>
      </c>
      <c r="P17" s="28">
        <f>IF(ISNUMBER($G17),SUM(P13:P16),"")</f>
        <v>5</v>
      </c>
      <c r="Q17" s="29">
        <f>IF(SUM($G13:$G16)+SUM($Q13:$Q16)&gt;0,SUM(Q13:Q16),"")</f>
        <v>547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86</v>
      </c>
      <c r="E18" s="12">
        <v>58</v>
      </c>
      <c r="F18" s="12">
        <v>0</v>
      </c>
      <c r="G18" s="13">
        <f>IF(AND(ISBLANK(D18),ISBLANK(E18)),"",D18+E18)</f>
        <v>144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86</v>
      </c>
      <c r="O18" s="12">
        <v>53</v>
      </c>
      <c r="P18" s="12">
        <v>0</v>
      </c>
      <c r="Q18" s="13">
        <f>IF(AND(ISBLANK(N18),ISBLANK(O18)),"",N18+O18)</f>
        <v>139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95</v>
      </c>
      <c r="E19" s="18">
        <v>54</v>
      </c>
      <c r="F19" s="18">
        <v>0</v>
      </c>
      <c r="G19" s="19">
        <f>IF(AND(ISBLANK(D19),ISBLANK(E19)),"",D19+E19)</f>
        <v>149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92</v>
      </c>
      <c r="O19" s="18">
        <v>33</v>
      </c>
      <c r="P19" s="18">
        <v>4</v>
      </c>
      <c r="Q19" s="19">
        <f>IF(AND(ISBLANK(N19),ISBLANK(O19)),"",N19+O19)</f>
        <v>125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84</v>
      </c>
      <c r="E20" s="18">
        <v>45</v>
      </c>
      <c r="F20" s="18">
        <v>1</v>
      </c>
      <c r="G20" s="19">
        <f>IF(AND(ISBLANK(D20),ISBLANK(E20)),"",D20+E20)</f>
        <v>129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99</v>
      </c>
      <c r="O20" s="18">
        <v>35</v>
      </c>
      <c r="P20" s="18">
        <v>2</v>
      </c>
      <c r="Q20" s="19">
        <f>IF(AND(ISBLANK(N20),ISBLANK(O20)),"",N20+O20)</f>
        <v>134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90</v>
      </c>
      <c r="E21" s="23">
        <v>54</v>
      </c>
      <c r="F21" s="23">
        <v>1</v>
      </c>
      <c r="G21" s="24">
        <f>IF(AND(ISBLANK(D21),ISBLANK(E21)),"",D21+E21)</f>
        <v>144</v>
      </c>
      <c r="H21" s="25">
        <f>IF(OR(ISNUMBER($G21),ISNUMBER($Q21)),(SIGN(N($G21)-N($Q21))+1)/2,"")</f>
        <v>0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105</v>
      </c>
      <c r="O21" s="23">
        <v>44</v>
      </c>
      <c r="P21" s="23">
        <v>1</v>
      </c>
      <c r="Q21" s="24">
        <f>IF(AND(ISBLANK(N21),ISBLANK(O21)),"",N21+O21)</f>
        <v>149</v>
      </c>
      <c r="R21" s="25">
        <f>IF(ISNUMBER($H21),1-$H21,"")</f>
        <v>1</v>
      </c>
      <c r="S21" s="98">
        <f>IF(ISNUMBER($I21),1-$I21,"")</f>
        <v>0</v>
      </c>
    </row>
    <row r="22" spans="1:19" ht="15.95" customHeight="1" x14ac:dyDescent="0.2">
      <c r="A22" s="96">
        <v>24596</v>
      </c>
      <c r="B22" s="97"/>
      <c r="C22" s="26" t="s">
        <v>18</v>
      </c>
      <c r="D22" s="27">
        <f>IF(ISNUMBER($G22),SUM(D18:D21),"")</f>
        <v>355</v>
      </c>
      <c r="E22" s="28">
        <f>IF(ISNUMBER($G22),SUM(E18:E21),"")</f>
        <v>211</v>
      </c>
      <c r="F22" s="28">
        <f>IF(ISNUMBER($G22),SUM(F18:F21),"")</f>
        <v>2</v>
      </c>
      <c r="G22" s="29">
        <f>IF(SUM($G18:$G21)+SUM($Q18:$Q21)&gt;0,SUM(G18:G21),"")</f>
        <v>566</v>
      </c>
      <c r="H22" s="27">
        <f>IF(ISNUMBER($G22),SUM(H18:H21),"")</f>
        <v>2</v>
      </c>
      <c r="I22" s="99"/>
      <c r="K22" s="96">
        <v>26509</v>
      </c>
      <c r="L22" s="97"/>
      <c r="M22" s="26" t="s">
        <v>18</v>
      </c>
      <c r="N22" s="27">
        <f>IF(ISNUMBER($G22),SUM(N18:N21),"")</f>
        <v>382</v>
      </c>
      <c r="O22" s="28">
        <f>IF(ISNUMBER($G22),SUM(O18:O21),"")</f>
        <v>165</v>
      </c>
      <c r="P22" s="28">
        <f>IF(ISNUMBER($G22),SUM(P18:P21),"")</f>
        <v>7</v>
      </c>
      <c r="Q22" s="29">
        <f>IF(SUM($G18:$G21)+SUM($Q18:$Q21)&gt;0,SUM(Q18:Q21),"")</f>
        <v>547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86</v>
      </c>
      <c r="E23" s="12">
        <v>45</v>
      </c>
      <c r="F23" s="12">
        <v>1</v>
      </c>
      <c r="G23" s="13">
        <f>IF(AND(ISBLANK(D23),ISBLANK(E23)),"",D23+E23)</f>
        <v>131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92</v>
      </c>
      <c r="O23" s="12">
        <v>42</v>
      </c>
      <c r="P23" s="12">
        <v>2</v>
      </c>
      <c r="Q23" s="13">
        <f>IF(AND(ISBLANK(N23),ISBLANK(O23)),"",N23+O23)</f>
        <v>134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97</v>
      </c>
      <c r="E24" s="18">
        <v>45</v>
      </c>
      <c r="F24" s="18">
        <v>1</v>
      </c>
      <c r="G24" s="19">
        <f>IF(AND(ISBLANK(D24),ISBLANK(E24)),"",D24+E24)</f>
        <v>142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94</v>
      </c>
      <c r="O24" s="18">
        <v>33</v>
      </c>
      <c r="P24" s="18">
        <v>2</v>
      </c>
      <c r="Q24" s="19">
        <f>IF(AND(ISBLANK(N24),ISBLANK(O24)),"",N24+O24)</f>
        <v>127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90</v>
      </c>
      <c r="E25" s="18">
        <v>45</v>
      </c>
      <c r="F25" s="18">
        <v>1</v>
      </c>
      <c r="G25" s="19">
        <f>IF(AND(ISBLANK(D25),ISBLANK(E25)),"",D25+E25)</f>
        <v>135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80</v>
      </c>
      <c r="O25" s="18">
        <v>26</v>
      </c>
      <c r="P25" s="18">
        <v>4</v>
      </c>
      <c r="Q25" s="19">
        <f>IF(AND(ISBLANK(N25),ISBLANK(O25)),"",N25+O25)</f>
        <v>106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97</v>
      </c>
      <c r="E26" s="23">
        <v>44</v>
      </c>
      <c r="F26" s="23">
        <v>1</v>
      </c>
      <c r="G26" s="24">
        <f>IF(AND(ISBLANK(D26),ISBLANK(E26)),"",D26+E26)</f>
        <v>141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79</v>
      </c>
      <c r="O26" s="23">
        <v>36</v>
      </c>
      <c r="P26" s="23">
        <v>7</v>
      </c>
      <c r="Q26" s="24">
        <f>IF(AND(ISBLANK(N26),ISBLANK(O26)),"",N26+O26)</f>
        <v>115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5515</v>
      </c>
      <c r="B27" s="97"/>
      <c r="C27" s="26" t="s">
        <v>18</v>
      </c>
      <c r="D27" s="27">
        <f>IF(ISNUMBER($G27),SUM(D23:D26),"")</f>
        <v>370</v>
      </c>
      <c r="E27" s="28">
        <f>IF(ISNUMBER($G27),SUM(E23:E26),"")</f>
        <v>179</v>
      </c>
      <c r="F27" s="28">
        <f>IF(ISNUMBER($G27),SUM(F23:F26),"")</f>
        <v>4</v>
      </c>
      <c r="G27" s="29">
        <f>IF(SUM($G23:$G26)+SUM($Q23:$Q26)&gt;0,SUM(G23:G26),"")</f>
        <v>549</v>
      </c>
      <c r="H27" s="27">
        <f>IF(ISNUMBER($G27),SUM(H23:H26),"")</f>
        <v>3</v>
      </c>
      <c r="I27" s="99"/>
      <c r="K27" s="96">
        <v>10558</v>
      </c>
      <c r="L27" s="97"/>
      <c r="M27" s="26" t="s">
        <v>18</v>
      </c>
      <c r="N27" s="27">
        <f>IF(ISNUMBER($G27),SUM(N23:N26),"")</f>
        <v>345</v>
      </c>
      <c r="O27" s="28">
        <f>IF(ISNUMBER($G27),SUM(O23:O26),"")</f>
        <v>137</v>
      </c>
      <c r="P27" s="28">
        <f>IF(ISNUMBER($G27),SUM(P23:P26),"")</f>
        <v>15</v>
      </c>
      <c r="Q27" s="29">
        <f>IF(SUM($G23:$G26)+SUM($Q23:$Q26)&gt;0,SUM(Q23:Q26),"")</f>
        <v>482</v>
      </c>
      <c r="R27" s="27">
        <f>IF(ISNUMBER($G27),SUM(R23:R26),"")</f>
        <v>1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85</v>
      </c>
      <c r="E28" s="12">
        <v>61</v>
      </c>
      <c r="F28" s="12">
        <v>0</v>
      </c>
      <c r="G28" s="13">
        <f>IF(AND(ISBLANK(D28),ISBLANK(E28)),"",D28+E28)</f>
        <v>146</v>
      </c>
      <c r="H28" s="14">
        <f>IF(OR(ISNUMBER($G28),ISNUMBER($Q28)),(SIGN(N($G28)-N($Q28))+1)/2,"")</f>
        <v>1</v>
      </c>
      <c r="I28" s="15"/>
      <c r="K28" s="88" t="s">
        <v>38</v>
      </c>
      <c r="L28" s="89"/>
      <c r="M28" s="10">
        <v>1</v>
      </c>
      <c r="N28" s="11">
        <v>97</v>
      </c>
      <c r="O28" s="12">
        <v>27</v>
      </c>
      <c r="P28" s="12">
        <v>5</v>
      </c>
      <c r="Q28" s="13">
        <f>IF(AND(ISBLANK(N28),ISBLANK(O28)),"",N28+O28)</f>
        <v>124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93</v>
      </c>
      <c r="E29" s="18">
        <v>45</v>
      </c>
      <c r="F29" s="18">
        <v>1</v>
      </c>
      <c r="G29" s="19">
        <f>IF(AND(ISBLANK(D29),ISBLANK(E29)),"",D29+E29)</f>
        <v>138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90</v>
      </c>
      <c r="O29" s="18">
        <v>26</v>
      </c>
      <c r="P29" s="18">
        <v>6</v>
      </c>
      <c r="Q29" s="19">
        <f>IF(AND(ISBLANK(N29),ISBLANK(O29)),"",N29+O29)</f>
        <v>116</v>
      </c>
      <c r="R29" s="20">
        <f>IF(ISNUMBER($H29),1-$H29,"")</f>
        <v>0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101</v>
      </c>
      <c r="E30" s="18">
        <v>63</v>
      </c>
      <c r="F30" s="18">
        <v>0</v>
      </c>
      <c r="G30" s="19">
        <f>IF(AND(ISBLANK(D30),ISBLANK(E30)),"",D30+E30)</f>
        <v>164</v>
      </c>
      <c r="H30" s="20">
        <f>IF(OR(ISNUMBER($G30),ISNUMBER($Q30)),(SIGN(N($G30)-N($Q30))+1)/2,"")</f>
        <v>1</v>
      </c>
      <c r="I30" s="15"/>
      <c r="K30" s="92" t="s">
        <v>40</v>
      </c>
      <c r="L30" s="93"/>
      <c r="M30" s="16">
        <v>3</v>
      </c>
      <c r="N30" s="17">
        <v>96</v>
      </c>
      <c r="O30" s="18">
        <v>53</v>
      </c>
      <c r="P30" s="18">
        <v>1</v>
      </c>
      <c r="Q30" s="19">
        <f>IF(AND(ISBLANK(N30),ISBLANK(O30)),"",N30+O30)</f>
        <v>149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88</v>
      </c>
      <c r="E31" s="23">
        <v>36</v>
      </c>
      <c r="F31" s="23">
        <v>2</v>
      </c>
      <c r="G31" s="24">
        <f>IF(AND(ISBLANK(D31),ISBLANK(E31)),"",D31+E31)</f>
        <v>124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79</v>
      </c>
      <c r="O31" s="23">
        <v>35</v>
      </c>
      <c r="P31" s="23">
        <v>3</v>
      </c>
      <c r="Q31" s="24">
        <f>IF(AND(ISBLANK(N31),ISBLANK(O31)),"",N31+O31)</f>
        <v>114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1417</v>
      </c>
      <c r="B32" s="97"/>
      <c r="C32" s="26" t="s">
        <v>18</v>
      </c>
      <c r="D32" s="27">
        <f>IF(ISNUMBER($G32),SUM(D28:D31),"")</f>
        <v>367</v>
      </c>
      <c r="E32" s="28">
        <f>IF(ISNUMBER($G32),SUM(E28:E31),"")</f>
        <v>205</v>
      </c>
      <c r="F32" s="28">
        <f>IF(ISNUMBER($G32),SUM(F28:F31),"")</f>
        <v>3</v>
      </c>
      <c r="G32" s="29">
        <f>IF(SUM($G28:$G31)+SUM($Q28:$Q31)&gt;0,SUM(G28:G31),"")</f>
        <v>572</v>
      </c>
      <c r="H32" s="27">
        <f>IF(ISNUMBER($G32),SUM(H28:H31),"")</f>
        <v>4</v>
      </c>
      <c r="I32" s="99"/>
      <c r="K32" s="96">
        <v>2047</v>
      </c>
      <c r="L32" s="97"/>
      <c r="M32" s="26" t="s">
        <v>18</v>
      </c>
      <c r="N32" s="27">
        <f>IF(ISNUMBER($G32),SUM(N28:N31),"")</f>
        <v>362</v>
      </c>
      <c r="O32" s="28">
        <f>IF(ISNUMBER($G32),SUM(O28:O31),"")</f>
        <v>141</v>
      </c>
      <c r="P32" s="28">
        <f>IF(ISNUMBER($G32),SUM(P28:P31),"")</f>
        <v>15</v>
      </c>
      <c r="Q32" s="29">
        <f>IF(SUM($G28:$G31)+SUM($Q28:$Q31)&gt;0,SUM(Q28:Q31),"")</f>
        <v>503</v>
      </c>
      <c r="R32" s="27">
        <f>IF(ISNUMBER($G32),SUM(R28:R31),"")</f>
        <v>0</v>
      </c>
      <c r="S32" s="99"/>
    </row>
    <row r="33" spans="1:19" ht="12.95" customHeight="1" x14ac:dyDescent="0.2">
      <c r="A33" s="88" t="s">
        <v>33</v>
      </c>
      <c r="B33" s="89"/>
      <c r="C33" s="10">
        <v>1</v>
      </c>
      <c r="D33" s="11">
        <v>99</v>
      </c>
      <c r="E33" s="12">
        <v>71</v>
      </c>
      <c r="F33" s="12">
        <v>1</v>
      </c>
      <c r="G33" s="13">
        <f>IF(AND(ISBLANK(D33),ISBLANK(E33)),"",D33+E33)</f>
        <v>170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87</v>
      </c>
      <c r="O33" s="12">
        <v>43</v>
      </c>
      <c r="P33" s="12">
        <v>0</v>
      </c>
      <c r="Q33" s="13">
        <f>IF(AND(ISBLANK(N33),ISBLANK(O33)),"",N33+O33)</f>
        <v>130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91</v>
      </c>
      <c r="E34" s="18">
        <v>52</v>
      </c>
      <c r="F34" s="18">
        <v>0</v>
      </c>
      <c r="G34" s="19">
        <f>IF(AND(ISBLANK(D34),ISBLANK(E34)),"",D34+E34)</f>
        <v>143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94</v>
      </c>
      <c r="O34" s="18">
        <v>53</v>
      </c>
      <c r="P34" s="18">
        <v>2</v>
      </c>
      <c r="Q34" s="19">
        <f>IF(AND(ISBLANK(N34),ISBLANK(O34)),"",N34+O34)</f>
        <v>147</v>
      </c>
      <c r="R34" s="20">
        <f>IF(ISNUMBER($H34),1-$H34,"")</f>
        <v>1</v>
      </c>
      <c r="S34" s="15"/>
    </row>
    <row r="35" spans="1:19" ht="12.95" customHeight="1" x14ac:dyDescent="0.2">
      <c r="A35" s="92" t="s">
        <v>31</v>
      </c>
      <c r="B35" s="93"/>
      <c r="C35" s="16">
        <v>3</v>
      </c>
      <c r="D35" s="17">
        <v>97</v>
      </c>
      <c r="E35" s="18">
        <v>43</v>
      </c>
      <c r="F35" s="18">
        <v>1</v>
      </c>
      <c r="G35" s="19">
        <f>IF(AND(ISBLANK(D35),ISBLANK(E35)),"",D35+E35)</f>
        <v>140</v>
      </c>
      <c r="H35" s="20">
        <f>IF(OR(ISNUMBER($G35),ISNUMBER($Q35)),(SIGN(N($G35)-N($Q35))+1)/2,"")</f>
        <v>1</v>
      </c>
      <c r="I35" s="15"/>
      <c r="K35" s="92" t="s">
        <v>42</v>
      </c>
      <c r="L35" s="93"/>
      <c r="M35" s="16">
        <v>3</v>
      </c>
      <c r="N35" s="17">
        <v>86</v>
      </c>
      <c r="O35" s="18">
        <v>36</v>
      </c>
      <c r="P35" s="18">
        <v>2</v>
      </c>
      <c r="Q35" s="19">
        <f>IF(AND(ISBLANK(N35),ISBLANK(O35)),"",N35+O35)</f>
        <v>122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98</v>
      </c>
      <c r="E36" s="23">
        <v>53</v>
      </c>
      <c r="F36" s="23">
        <v>0</v>
      </c>
      <c r="G36" s="24">
        <f>IF(AND(ISBLANK(D36),ISBLANK(E36)),"",D36+E36)</f>
        <v>151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98</v>
      </c>
      <c r="O36" s="23">
        <v>31</v>
      </c>
      <c r="P36" s="23">
        <v>3</v>
      </c>
      <c r="Q36" s="24">
        <f>IF(AND(ISBLANK(N36),ISBLANK(O36)),"",N36+O36)</f>
        <v>129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20526</v>
      </c>
      <c r="B37" s="97"/>
      <c r="C37" s="26" t="s">
        <v>18</v>
      </c>
      <c r="D37" s="27">
        <f>IF(ISNUMBER($G37),SUM(D33:D36),"")</f>
        <v>385</v>
      </c>
      <c r="E37" s="28">
        <f>IF(ISNUMBER($G37),SUM(E33:E36),"")</f>
        <v>219</v>
      </c>
      <c r="F37" s="28">
        <f>IF(ISNUMBER($G37),SUM(F33:F36),"")</f>
        <v>2</v>
      </c>
      <c r="G37" s="29">
        <f>IF(SUM($G33:$G36)+SUM($Q33:$Q36)&gt;0,SUM(G33:G36),"")</f>
        <v>604</v>
      </c>
      <c r="H37" s="27">
        <f>IF(ISNUMBER($G37),SUM(H33:H36),"")</f>
        <v>3</v>
      </c>
      <c r="I37" s="99"/>
      <c r="K37" s="96">
        <v>22649</v>
      </c>
      <c r="L37" s="97"/>
      <c r="M37" s="26" t="s">
        <v>18</v>
      </c>
      <c r="N37" s="27">
        <f>IF(ISNUMBER($G37),SUM(N33:N36),"")</f>
        <v>365</v>
      </c>
      <c r="O37" s="28">
        <f>IF(ISNUMBER($G37),SUM(O33:O36),"")</f>
        <v>163</v>
      </c>
      <c r="P37" s="28">
        <f>IF(ISNUMBER($G37),SUM(P33:P36),"")</f>
        <v>7</v>
      </c>
      <c r="Q37" s="29">
        <f>IF(SUM($G33:$G36)+SUM($Q33:$Q36)&gt;0,SUM(Q33:Q36),"")</f>
        <v>528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2239</v>
      </c>
      <c r="E39" s="34">
        <f>IF(ISNUMBER($G39),SUM(E12,E17,E22,E27,E32,E37),"")</f>
        <v>1165</v>
      </c>
      <c r="F39" s="34">
        <f>IF(ISNUMBER($G39),SUM(F12,F17,F22,F27,F32,F37),"")</f>
        <v>23</v>
      </c>
      <c r="G39" s="35">
        <f>IF(SUM($G$8:$G$37)+SUM($Q$8:$Q$37)&gt;0,SUM(G12,G17,G22,G27,G32,G37),"")</f>
        <v>3404</v>
      </c>
      <c r="H39" s="36">
        <f>IF(SUM($G$8:$G$37)+SUM($Q$8:$Q$37)&gt;0,SUM(H12,H17,H22,H27,H32,H37),"")</f>
        <v>16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2179</v>
      </c>
      <c r="O39" s="34">
        <f>IF(ISNUMBER($G39),SUM(O12,O17,O22,O27,O32,O37),"")</f>
        <v>998</v>
      </c>
      <c r="P39" s="34">
        <f>IF(ISNUMBER($G39),SUM(P12,P17,P22,P27,P32,P37),"")</f>
        <v>58</v>
      </c>
      <c r="Q39" s="35">
        <f>IF(SUM($G$8:$G$37)+SUM($Q$8:$Q$37)&gt;0,SUM(Q12,Q17,Q22,Q27,Q32,Q37),"")</f>
        <v>3177</v>
      </c>
      <c r="R39" s="36">
        <f>IF(SUM($G$8:$G$37)+SUM($Q$8:$Q$37)&gt;0,SUM(R12,R17,R22,R27,R32,R37),"")</f>
        <v>8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7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Kuželky Tehovec  – SKK Rokycany B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0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