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<sst xmlns="http://schemas.openxmlformats.org/spreadsheetml/2006/main" count="100" uniqueCount="59">
  <si>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Česká kuželkářská
asociace</t>
  </si>
  <si>
    <t>Zápis o utkání</t>
  </si>
  <si>
    <t>Domácí</t>
  </si>
  <si>
    <t>Hosté</t>
  </si>
  <si>
    <t>Série hodů</t>
  </si>
  <si>
    <t>Výkon</t>
  </si>
  <si>
    <t>Body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</si>
  <si>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</si>
  <si>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</si>
  <si>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</si>
  <si>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</si>
  <si>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</si>
  <si>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</si>
  <si>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</si>
  <si>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</si>
  <si>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</si>
  <si>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</si>
  <si>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</si>
  <si>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</si>
  <si>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</si>
  <si>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</si>
  <si>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</si>
  <si>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</si>
  <si>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</si>
  <si>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</si>
  <si>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</si>
  <si>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</si>
  <si>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</si>
  <si>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</si>
  <si>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</si>
  <si>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</si>
  <si>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</si>
  <si>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</si>
  <si>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</si>
  <si>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</si>
  <si>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</si>
  <si>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</si>
  <si>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Příjmení hráče
Jméno hráče</t>
  </si>
  <si>
    <t>Registrační číslo</t>
  </si>
  <si>
    <t>Rokycany</t>
  </si>
  <si>
    <t>vedoucí družstev</t>
  </si>
  <si>
    <t>Vojtěch</t>
  </si>
  <si>
    <t>SKK Rokycany B</t>
  </si>
  <si>
    <t>Bedřich</t>
  </si>
  <si>
    <t xml:space="preserve">Špelina </t>
  </si>
  <si>
    <t>Koubek</t>
  </si>
  <si>
    <t>Karel</t>
  </si>
  <si>
    <t xml:space="preserve">Prokůpek </t>
  </si>
  <si>
    <t>Martin</t>
  </si>
  <si>
    <t>Pytlík</t>
  </si>
  <si>
    <t>Roman</t>
  </si>
  <si>
    <t>Pauch</t>
  </si>
  <si>
    <t>Josef</t>
  </si>
  <si>
    <t xml:space="preserve">Benýr </t>
  </si>
  <si>
    <t>Ladislav</t>
  </si>
  <si>
    <t>Veselý</t>
  </si>
  <si>
    <t xml:space="preserve">Šilhavý </t>
  </si>
  <si>
    <t>Pytlík Roman</t>
  </si>
  <si>
    <t>Šilhavý Ladislav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</si>
</sst>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33" borderId="10" xfId="0" applyFont="1" applyFill="1" applyBorder="1" applyAlignment="1" applyProtection="1">
      <alignment horizontal="left" vertical="top" indent="1"/>
      <protection hidden="1"/>
    </xf>
    <xf numFmtId="0" fontId="19" fillId="0" borderId="11" xfId="0" applyFont="1" applyBorder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center" vertical="top"/>
      <protection hidden="1"/>
    </xf>
    <xf numFmtId="0" fontId="19" fillId="0" borderId="13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top"/>
      <protection hidden="1"/>
    </xf>
    <xf numFmtId="0" fontId="19" fillId="0" borderId="15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 locked="0"/>
    </xf>
    <xf numFmtId="0" fontId="18" fillId="0" borderId="18" xfId="0" applyFont="1" applyBorder="1" applyAlignment="1" applyProtection="1">
      <alignment horizontal="center" vertical="center"/>
      <protection hidden="1" locked="0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22" xfId="0" applyFont="1" applyBorder="1" applyAlignment="1" applyProtection="1">
      <alignment horizontal="center" vertical="center"/>
      <protection hidden="1" locked="0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18" fillId="0" borderId="32" xfId="0" applyFont="1" applyBorder="1" applyAlignment="1" applyProtection="1">
      <alignment vertical="center"/>
      <protection hidden="1"/>
    </xf>
    <xf numFmtId="0" fontId="20" fillId="0" borderId="33" xfId="0" applyFont="1" applyBorder="1" applyAlignment="1" applyProtection="1">
      <alignment horizontal="right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right" indent="1"/>
      <protection hidden="1"/>
    </xf>
    <xf numFmtId="0" fontId="24" fillId="33" borderId="37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0" fontId="19" fillId="0" borderId="38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25" fillId="0" borderId="38" xfId="0" applyFont="1" applyBorder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1"/>
      <protection hidden="1"/>
    </xf>
    <xf numFmtId="0" fontId="19" fillId="0" borderId="40" xfId="0" applyFont="1" applyBorder="1" applyAlignment="1" applyProtection="1">
      <alignment horizontal="left" indent="1"/>
      <protection hidden="1"/>
    </xf>
    <xf numFmtId="0" fontId="18" fillId="0" borderId="41" xfId="0" applyFont="1" applyBorder="1" applyAlignment="1" applyProtection="1">
      <alignment horizontal="left" indent="1"/>
      <protection hidden="1"/>
    </xf>
    <xf numFmtId="0" fontId="19" fillId="0" borderId="42" xfId="0" applyFont="1" applyBorder="1" applyAlignment="1" applyProtection="1">
      <alignment horizontal="left" indent="1"/>
      <protection hidden="1"/>
    </xf>
    <xf numFmtId="0" fontId="19" fillId="0" borderId="43" xfId="0" applyFont="1" applyBorder="1" applyAlignment="1" applyProtection="1">
      <alignment horizontal="left" indent="1"/>
      <protection hidden="1"/>
    </xf>
    <xf numFmtId="0" fontId="19" fillId="0" borderId="44" xfId="0" applyFont="1" applyBorder="1" applyAlignment="1" applyProtection="1">
      <alignment horizontal="left" indent="1"/>
      <protection hidden="1"/>
    </xf>
    <xf numFmtId="0" fontId="19" fillId="0" borderId="45" xfId="0" applyFont="1" applyBorder="1" applyAlignment="1" applyProtection="1">
      <alignment horizontal="left" indent="1"/>
      <protection hidden="1"/>
    </xf>
    <xf numFmtId="0" fontId="19" fillId="0" borderId="46" xfId="0" applyFont="1" applyBorder="1" applyAlignment="1" applyProtection="1">
      <alignment horizontal="center"/>
      <protection hidden="1"/>
    </xf>
    <xf numFmtId="0" fontId="19" fillId="0" borderId="47" xfId="0" applyFont="1" applyBorder="1" applyAlignment="1" applyProtection="1">
      <alignment horizontal="left" indent="1"/>
      <protection hidden="1"/>
    </xf>
    <xf numFmtId="0" fontId="18" fillId="0" borderId="48" xfId="0" applyFont="1" applyBorder="1" applyAlignment="1" applyProtection="1">
      <alignment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19" fillId="0" borderId="48" xfId="0" applyFont="1" applyBorder="1" applyAlignment="1" applyProtection="1">
      <alignment horizontal="left" indent="1"/>
      <protection hidden="1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50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165" fontId="19" fillId="0" borderId="52" xfId="0" applyNumberFormat="1" applyFont="1" applyBorder="1" applyAlignment="1" applyProtection="1">
      <alignment horizontal="center" vertical="center"/>
      <protection hidden="1" locked="0"/>
    </xf>
    <xf numFmtId="0" fontId="26" fillId="0" borderId="22" xfId="0" applyFont="1" applyBorder="1" applyAlignment="1" applyProtection="1">
      <alignment horizontal="center" vertical="center"/>
      <protection hidden="1" locked="0"/>
    </xf>
    <xf numFmtId="165" fontId="19" fillId="0" borderId="22" xfId="0" applyNumberFormat="1" applyFont="1" applyBorder="1" applyAlignment="1" applyProtection="1">
      <alignment horizontal="center" vertical="center"/>
      <protection hidden="1" locked="0"/>
    </xf>
    <xf numFmtId="0" fontId="26" fillId="0" borderId="53" xfId="0" applyFont="1" applyBorder="1" applyAlignment="1" applyProtection="1">
      <alignment horizontal="center" vertical="center"/>
      <protection hidden="1" locked="0"/>
    </xf>
    <xf numFmtId="0" fontId="18" fillId="0" borderId="54" xfId="0" applyFont="1" applyBorder="1" applyAlignment="1" applyProtection="1">
      <alignment horizontal="left" indent="1"/>
      <protection hidden="1"/>
    </xf>
    <xf numFmtId="0" fontId="18" fillId="0" borderId="55" xfId="0" applyFont="1" applyBorder="1" applyAlignment="1" applyProtection="1">
      <alignment horizontal="left" wrapText="1" indent="1"/>
      <protection hidden="1"/>
    </xf>
    <xf numFmtId="0" fontId="18" fillId="0" borderId="56" xfId="0" applyFont="1" applyBorder="1" applyAlignment="1" applyProtection="1">
      <alignment horizontal="left" wrapText="1" indent="1"/>
      <protection hidden="1"/>
    </xf>
    <xf numFmtId="0" fontId="19" fillId="0" borderId="57" xfId="0" applyFont="1" applyBorder="1" applyAlignment="1" applyProtection="1">
      <alignment/>
      <protection hidden="1"/>
    </xf>
    <xf numFmtId="0" fontId="19" fillId="0" borderId="57" xfId="0" applyFont="1" applyBorder="1" applyAlignment="1" applyProtection="1">
      <alignment horizontal="right"/>
      <protection hidden="1"/>
    </xf>
    <xf numFmtId="0" fontId="27" fillId="0" borderId="58" xfId="0" applyFont="1" applyBorder="1" applyAlignment="1" applyProtection="1">
      <alignment horizontal="left" indent="1"/>
      <protection hidden="1" locked="0"/>
    </xf>
    <xf numFmtId="0" fontId="18" fillId="0" borderId="59" xfId="0" applyFont="1" applyBorder="1" applyAlignment="1" applyProtection="1">
      <alignment/>
      <protection hidden="1" locked="0"/>
    </xf>
    <xf numFmtId="0" fontId="20" fillId="0" borderId="37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/>
      <protection hidden="1" locked="0"/>
    </xf>
    <xf numFmtId="0" fontId="18" fillId="0" borderId="60" xfId="0" applyFont="1" applyBorder="1" applyAlignment="1" applyProtection="1">
      <alignment horizontal="left" indent="1"/>
      <protection hidden="1" locked="0"/>
    </xf>
    <xf numFmtId="0" fontId="18" fillId="0" borderId="61" xfId="0" applyFont="1" applyBorder="1" applyAlignment="1" applyProtection="1">
      <alignment horizontal="left" indent="1"/>
      <protection hidden="1"/>
    </xf>
    <xf numFmtId="0" fontId="18" fillId="0" borderId="57" xfId="0" applyFont="1" applyBorder="1" applyAlignment="1" applyProtection="1">
      <alignment horizontal="left" indent="1"/>
      <protection hidden="1"/>
    </xf>
    <xf numFmtId="0" fontId="18" fillId="0" borderId="62" xfId="0" applyFont="1" applyBorder="1" applyAlignment="1" applyProtection="1">
      <alignment horizontal="left" indent="1"/>
      <protection hidden="1"/>
    </xf>
    <xf numFmtId="0" fontId="19" fillId="0" borderId="54" xfId="0" applyFont="1" applyBorder="1" applyAlignment="1" applyProtection="1">
      <alignment horizontal="left" vertical="top" wrapText="1" indent="1"/>
      <protection hidden="1" locked="0"/>
    </xf>
    <xf numFmtId="0" fontId="19" fillId="0" borderId="55" xfId="0" applyFont="1" applyBorder="1" applyAlignment="1" applyProtection="1">
      <alignment horizontal="left" vertical="top" wrapText="1" indent="1"/>
      <protection hidden="1" locked="0"/>
    </xf>
    <xf numFmtId="0" fontId="19" fillId="0" borderId="56" xfId="0" applyFont="1" applyBorder="1" applyAlignment="1" applyProtection="1">
      <alignment horizontal="left" vertical="top" wrapText="1" indent="1"/>
      <protection hidden="1" locked="0"/>
    </xf>
    <xf numFmtId="0" fontId="19" fillId="0" borderId="63" xfId="0" applyFont="1" applyBorder="1" applyAlignment="1" applyProtection="1">
      <alignment horizontal="left" vertical="center"/>
      <protection hidden="1" locked="0"/>
    </xf>
    <xf numFmtId="0" fontId="19" fillId="0" borderId="64" xfId="0" applyFont="1" applyBorder="1" applyAlignment="1" applyProtection="1">
      <alignment horizontal="left" vertical="center"/>
      <protection hidden="1" locked="0"/>
    </xf>
    <xf numFmtId="0" fontId="19" fillId="0" borderId="65" xfId="0" applyFont="1" applyBorder="1" applyAlignment="1" applyProtection="1">
      <alignment horizontal="left" vertical="center"/>
      <protection hidden="1" locked="0"/>
    </xf>
    <xf numFmtId="14" fontId="27" fillId="0" borderId="58" xfId="0" applyNumberFormat="1" applyFont="1" applyBorder="1" applyAlignment="1" applyProtection="1">
      <alignment/>
      <protection hidden="1" locked="0"/>
    </xf>
    <xf numFmtId="0" fontId="27" fillId="0" borderId="58" xfId="0" applyFont="1" applyBorder="1" applyAlignment="1" applyProtection="1">
      <alignment/>
      <protection hidden="1" locked="0"/>
    </xf>
    <xf numFmtId="20" fontId="27" fillId="0" borderId="58" xfId="0" applyNumberFormat="1" applyFont="1" applyBorder="1" applyAlignment="1" applyProtection="1">
      <alignment horizontal="center"/>
      <protection hidden="1" locked="0"/>
    </xf>
    <xf numFmtId="0" fontId="27" fillId="0" borderId="58" xfId="0" applyFont="1" applyBorder="1" applyAlignment="1" applyProtection="1">
      <alignment horizontal="center"/>
      <protection hidden="1" locked="0"/>
    </xf>
    <xf numFmtId="0" fontId="27" fillId="0" borderId="59" xfId="0" applyFont="1" applyBorder="1" applyAlignment="1" applyProtection="1">
      <alignment horizontal="center"/>
      <protection hidden="1" locked="0"/>
    </xf>
    <xf numFmtId="0" fontId="21" fillId="0" borderId="66" xfId="0" applyFont="1" applyBorder="1" applyAlignment="1" applyProtection="1">
      <alignment horizontal="left" vertical="top" indent="1"/>
      <protection hidden="1" locked="0"/>
    </xf>
    <xf numFmtId="0" fontId="21" fillId="0" borderId="67" xfId="0" applyFont="1" applyBorder="1" applyAlignment="1" applyProtection="1">
      <alignment horizontal="left" vertical="top" indent="1"/>
      <protection hidden="1" locked="0"/>
    </xf>
    <xf numFmtId="0" fontId="21" fillId="0" borderId="68" xfId="0" applyFont="1" applyBorder="1" applyAlignment="1" applyProtection="1">
      <alignment horizontal="left" vertical="top" indent="1"/>
      <protection hidden="1" locked="0"/>
    </xf>
    <xf numFmtId="0" fontId="21" fillId="0" borderId="69" xfId="0" applyFont="1" applyBorder="1" applyAlignment="1" applyProtection="1">
      <alignment horizontal="left" vertical="top" indent="1"/>
      <protection hidden="1" locked="0"/>
    </xf>
    <xf numFmtId="164" fontId="27" fillId="0" borderId="70" xfId="0" applyNumberFormat="1" applyFont="1" applyBorder="1" applyAlignment="1" applyProtection="1">
      <alignment horizontal="left" vertical="center" indent="1"/>
      <protection hidden="1" locked="0"/>
    </xf>
    <xf numFmtId="164" fontId="18" fillId="0" borderId="71" xfId="0" applyNumberFormat="1" applyFont="1" applyBorder="1" applyAlignment="1" applyProtection="1">
      <alignment horizontal="left" vertical="center" indent="1"/>
      <protection hidden="1" locked="0"/>
    </xf>
    <xf numFmtId="0" fontId="21" fillId="0" borderId="72" xfId="0" applyFont="1" applyBorder="1" applyAlignment="1" applyProtection="1">
      <alignment horizontal="left" vertical="center" indent="1"/>
      <protection hidden="1" locked="0"/>
    </xf>
    <xf numFmtId="0" fontId="21" fillId="0" borderId="73" xfId="0" applyFont="1" applyBorder="1" applyAlignment="1" applyProtection="1">
      <alignment horizontal="left" vertical="center" indent="1"/>
      <protection hidden="1" locked="0"/>
    </xf>
    <xf numFmtId="0" fontId="21" fillId="0" borderId="66" xfId="0" applyFont="1" applyBorder="1" applyAlignment="1" applyProtection="1">
      <alignment horizontal="left" vertical="center" indent="1"/>
      <protection hidden="1" locked="0"/>
    </xf>
    <xf numFmtId="0" fontId="21" fillId="0" borderId="67" xfId="0" applyFont="1" applyBorder="1" applyAlignment="1" applyProtection="1">
      <alignment horizontal="left" vertical="center" indent="1"/>
      <protection hidden="1" locked="0"/>
    </xf>
    <xf numFmtId="0" fontId="23" fillId="0" borderId="74" xfId="0" applyFont="1" applyBorder="1" applyAlignment="1" applyProtection="1">
      <alignment horizontal="center" vertical="center"/>
      <protection hidden="1"/>
    </xf>
    <xf numFmtId="0" fontId="23" fillId="0" borderId="75" xfId="0" applyFont="1" applyBorder="1" applyAlignment="1" applyProtection="1">
      <alignment horizontal="center" vertical="center"/>
      <protection hidden="1"/>
    </xf>
    <xf numFmtId="0" fontId="21" fillId="0" borderId="58" xfId="0" applyFont="1" applyBorder="1" applyAlignment="1" applyProtection="1">
      <alignment horizontal="left" indent="1"/>
      <protection hidden="1" locked="0"/>
    </xf>
    <xf numFmtId="0" fontId="19" fillId="0" borderId="0" xfId="0" applyFont="1" applyAlignment="1" applyProtection="1">
      <alignment horizontal="right"/>
      <protection hidden="1"/>
    </xf>
    <xf numFmtId="14" fontId="21" fillId="0" borderId="58" xfId="0" applyNumberFormat="1" applyFont="1" applyBorder="1" applyAlignment="1" applyProtection="1">
      <alignment horizontal="center"/>
      <protection hidden="1" locked="0"/>
    </xf>
    <xf numFmtId="0" fontId="21" fillId="0" borderId="58" xfId="0" applyFont="1" applyBorder="1" applyAlignment="1" applyProtection="1">
      <alignment horizontal="center"/>
      <protection hidden="1" locked="0"/>
    </xf>
    <xf numFmtId="0" fontId="24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3" xfId="0" applyFont="1" applyFill="1" applyBorder="1" applyAlignment="1" applyProtection="1">
      <alignment horizontal="left" vertical="center" indent="1"/>
      <protection hidden="1" locked="0"/>
    </xf>
    <xf numFmtId="0" fontId="25" fillId="0" borderId="0" xfId="0" applyFont="1" applyAlignment="1" applyProtection="1">
      <alignment vertical="center" wrapText="1"/>
      <protection hidden="1"/>
    </xf>
    <xf numFmtId="0" fontId="25" fillId="0" borderId="76" xfId="0" applyFont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77" xfId="0" applyFont="1" applyBorder="1" applyAlignment="1" applyProtection="1">
      <alignment horizontal="center"/>
      <protection hidden="1"/>
    </xf>
    <xf numFmtId="0" fontId="19" fillId="0" borderId="78" xfId="0" applyFont="1" applyBorder="1" applyAlignment="1" applyProtection="1">
      <alignment horizontal="center"/>
      <protection hidden="1"/>
    </xf>
    <xf numFmtId="0" fontId="19" fillId="0" borderId="79" xfId="0" applyFont="1" applyBorder="1" applyAlignment="1" applyProtection="1">
      <alignment horizontal="center"/>
      <protection hidden="1"/>
    </xf>
    <xf numFmtId="0" fontId="19" fillId="0" borderId="72" xfId="0" applyFont="1" applyBorder="1" applyAlignment="1" applyProtection="1">
      <alignment horizontal="left" wrapText="1" indent="1"/>
      <protection hidden="1"/>
    </xf>
    <xf numFmtId="0" fontId="18" fillId="0" borderId="73" xfId="0" applyFont="1" applyBorder="1" applyAlignment="1" applyProtection="1">
      <alignment horizontal="left" indent="1"/>
      <protection hidden="1"/>
    </xf>
    <xf numFmtId="0" fontId="19" fillId="0" borderId="80" xfId="0" applyFont="1" applyBorder="1" applyAlignment="1" applyProtection="1">
      <alignment horizontal="left" indent="1"/>
      <protection hidden="1"/>
    </xf>
    <xf numFmtId="0" fontId="18" fillId="0" borderId="81" xfId="0" applyFont="1" applyBorder="1" applyAlignment="1" applyProtection="1">
      <alignment horizontal="left" indent="1"/>
      <protection hidden="1"/>
    </xf>
    <xf numFmtId="0" fontId="19" fillId="0" borderId="82" xfId="0" applyFont="1" applyBorder="1" applyAlignment="1" applyProtection="1">
      <alignment horizontal="center"/>
      <protection hidden="1"/>
    </xf>
    <xf numFmtId="0" fontId="19" fillId="0" borderId="83" xfId="0" applyFont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552450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PageLayoutView="0" workbookViewId="0" topLeftCell="A1">
      <selection activeCell="E30" sqref="E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9" t="s">
        <v>0</v>
      </c>
      <c r="C1" s="109"/>
      <c r="D1" s="111" t="s">
        <v>1</v>
      </c>
      <c r="E1" s="111"/>
      <c r="F1" s="111"/>
      <c r="G1" s="111"/>
      <c r="H1" s="111"/>
      <c r="I1" s="111"/>
      <c r="K1" s="2" t="s">
        <v>36</v>
      </c>
      <c r="L1" s="102" t="s">
        <v>39</v>
      </c>
      <c r="M1" s="102"/>
      <c r="N1" s="102"/>
      <c r="O1" s="103" t="s">
        <v>35</v>
      </c>
      <c r="P1" s="103"/>
      <c r="Q1" s="104">
        <v>45031</v>
      </c>
      <c r="R1" s="105"/>
      <c r="S1" s="105"/>
    </row>
    <row r="2" spans="2:3" ht="6" customHeight="1" thickBot="1">
      <c r="B2" s="110"/>
      <c r="C2" s="110"/>
    </row>
    <row r="3" spans="1:19" ht="19.5" customHeight="1" thickBot="1">
      <c r="A3" s="3" t="s">
        <v>2</v>
      </c>
      <c r="B3" s="106" t="s">
        <v>42</v>
      </c>
      <c r="C3" s="107"/>
      <c r="D3" s="107"/>
      <c r="E3" s="107"/>
      <c r="F3" s="107"/>
      <c r="G3" s="107"/>
      <c r="H3" s="107"/>
      <c r="I3" s="108"/>
      <c r="K3" s="3" t="s">
        <v>3</v>
      </c>
      <c r="L3" s="106" t="s">
        <v>43</v>
      </c>
      <c r="M3" s="107"/>
      <c r="N3" s="107"/>
      <c r="O3" s="107"/>
      <c r="P3" s="107"/>
      <c r="Q3" s="107"/>
      <c r="R3" s="107"/>
      <c r="S3" s="108"/>
    </row>
    <row r="4" ht="4.5" customHeight="1" thickBot="1"/>
    <row r="5" spans="1:19" ht="25.5" customHeight="1">
      <c r="A5" s="117" t="s">
        <v>37</v>
      </c>
      <c r="B5" s="118"/>
      <c r="C5" s="112" t="s">
        <v>4</v>
      </c>
      <c r="D5" s="114" t="s">
        <v>5</v>
      </c>
      <c r="E5" s="115"/>
      <c r="F5" s="115"/>
      <c r="G5" s="116"/>
      <c r="H5" s="121" t="s">
        <v>6</v>
      </c>
      <c r="I5" s="122"/>
      <c r="K5" s="117" t="s">
        <v>37</v>
      </c>
      <c r="L5" s="118"/>
      <c r="M5" s="112" t="s">
        <v>4</v>
      </c>
      <c r="N5" s="114" t="s">
        <v>5</v>
      </c>
      <c r="O5" s="115"/>
      <c r="P5" s="115"/>
      <c r="Q5" s="116"/>
      <c r="R5" s="121" t="s">
        <v>6</v>
      </c>
      <c r="S5" s="122"/>
    </row>
    <row r="6" spans="1:19" ht="12.75" customHeight="1" thickBot="1">
      <c r="A6" s="119" t="s">
        <v>38</v>
      </c>
      <c r="B6" s="120"/>
      <c r="C6" s="113"/>
      <c r="D6" s="4" t="s">
        <v>7</v>
      </c>
      <c r="E6" s="5" t="s">
        <v>8</v>
      </c>
      <c r="F6" s="5" t="s">
        <v>9</v>
      </c>
      <c r="G6" s="6" t="s">
        <v>10</v>
      </c>
      <c r="H6" s="7" t="s">
        <v>11</v>
      </c>
      <c r="I6" s="8" t="s">
        <v>12</v>
      </c>
      <c r="K6" s="119" t="s">
        <v>38</v>
      </c>
      <c r="L6" s="120"/>
      <c r="M6" s="113"/>
      <c r="N6" s="4" t="s">
        <v>7</v>
      </c>
      <c r="O6" s="5" t="s">
        <v>8</v>
      </c>
      <c r="P6" s="5" t="s">
        <v>9</v>
      </c>
      <c r="Q6" s="6" t="s">
        <v>10</v>
      </c>
      <c r="R6" s="7" t="s">
        <v>11</v>
      </c>
      <c r="S6" s="8" t="s">
        <v>12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44</v>
      </c>
      <c r="B8" s="97"/>
      <c r="C8" s="10">
        <v>1</v>
      </c>
      <c r="D8" s="11">
        <v>90</v>
      </c>
      <c r="E8" s="12">
        <v>63</v>
      </c>
      <c r="F8" s="12">
        <v>0</v>
      </c>
      <c r="G8" s="13">
        <f>IF(AND(ISBLANK(D8),ISBLANK(E8)),"",D8+E8)</f>
        <v>153</v>
      </c>
      <c r="H8" s="14">
        <f>IF(OR(ISNUMBER($G8),ISNUMBER($Q8)),(SIGN(N($G8)-N($Q8))+1)/2,"")</f>
        <v>1</v>
      </c>
      <c r="I8" s="15"/>
      <c r="K8" s="96" t="s">
        <v>51</v>
      </c>
      <c r="L8" s="97"/>
      <c r="M8" s="10">
        <v>1</v>
      </c>
      <c r="N8" s="11">
        <v>92</v>
      </c>
      <c r="O8" s="12">
        <v>26</v>
      </c>
      <c r="P8" s="12">
        <v>5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98</v>
      </c>
      <c r="E9" s="18">
        <v>59</v>
      </c>
      <c r="F9" s="18">
        <v>0</v>
      </c>
      <c r="G9" s="19">
        <f>IF(AND(ISBLANK(D9),ISBLANK(E9)),"",D9+E9)</f>
        <v>157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90</v>
      </c>
      <c r="O9" s="18">
        <v>25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90" t="s">
        <v>41</v>
      </c>
      <c r="B10" s="91"/>
      <c r="C10" s="16">
        <v>3</v>
      </c>
      <c r="D10" s="17">
        <v>101</v>
      </c>
      <c r="E10" s="18">
        <v>54</v>
      </c>
      <c r="F10" s="18">
        <v>1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90" t="s">
        <v>52</v>
      </c>
      <c r="L10" s="91"/>
      <c r="M10" s="16">
        <v>3</v>
      </c>
      <c r="N10" s="17">
        <v>84</v>
      </c>
      <c r="O10" s="18">
        <v>42</v>
      </c>
      <c r="P10" s="18">
        <v>1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92"/>
      <c r="B11" s="93"/>
      <c r="C11" s="21">
        <v>4</v>
      </c>
      <c r="D11" s="22">
        <v>104</v>
      </c>
      <c r="E11" s="23">
        <v>52</v>
      </c>
      <c r="F11" s="23">
        <v>1</v>
      </c>
      <c r="G11" s="24">
        <f>IF(AND(ISBLANK(D11),ISBLANK(E11)),"",D11+E11)</f>
        <v>156</v>
      </c>
      <c r="H11" s="25">
        <f>IF(OR(ISNUMBER($G11),ISNUMBER($Q11)),(SIGN(N($G11)-N($Q11))+1)/2,"")</f>
        <v>1</v>
      </c>
      <c r="I11" s="100">
        <f>IF(ISNUMBER(H12),(SIGN(1000*($H12-$R12)+$G12-$Q12)+1)/2,"")</f>
        <v>1</v>
      </c>
      <c r="K11" s="92"/>
      <c r="L11" s="93"/>
      <c r="M11" s="21">
        <v>4</v>
      </c>
      <c r="N11" s="22">
        <v>92</v>
      </c>
      <c r="O11" s="23">
        <v>41</v>
      </c>
      <c r="P11" s="23">
        <v>2</v>
      </c>
      <c r="Q11" s="24">
        <f>IF(AND(ISBLANK(N11),ISBLANK(O11)),"",N11+O11)</f>
        <v>133</v>
      </c>
      <c r="R11" s="25">
        <f>IF(ISNUMBER($H11),1-$H11,"")</f>
        <v>0</v>
      </c>
      <c r="S11" s="100">
        <f>IF(ISNUMBER($I11),1-$I11,"")</f>
        <v>0</v>
      </c>
    </row>
    <row r="12" spans="1:19" ht="15.75" customHeight="1" thickBot="1">
      <c r="A12" s="94"/>
      <c r="B12" s="95"/>
      <c r="C12" s="26" t="s">
        <v>10</v>
      </c>
      <c r="D12" s="27">
        <f>IF(ISNUMBER($G12),SUM(D8:D11),"")</f>
        <v>393</v>
      </c>
      <c r="E12" s="28">
        <f>IF(ISNUMBER($G12),SUM(E8:E11),"")</f>
        <v>228</v>
      </c>
      <c r="F12" s="28">
        <f>IF(ISNUMBER($G12),SUM(F8:F11),"")</f>
        <v>2</v>
      </c>
      <c r="G12" s="29">
        <f>IF(SUM($G8:$G11)+SUM($Q8:$Q11)&gt;0,SUM(G8:G11),"")</f>
        <v>621</v>
      </c>
      <c r="H12" s="27">
        <f>IF(ISNUMBER($G12),SUM(H8:H11),"")</f>
        <v>4</v>
      </c>
      <c r="I12" s="101"/>
      <c r="K12" s="94"/>
      <c r="L12" s="95"/>
      <c r="M12" s="26" t="s">
        <v>10</v>
      </c>
      <c r="N12" s="27">
        <f>IF(ISNUMBER($G12),SUM(N8:N11),"")</f>
        <v>358</v>
      </c>
      <c r="O12" s="28">
        <f>IF(ISNUMBER($G12),SUM(O8:O11),"")</f>
        <v>134</v>
      </c>
      <c r="P12" s="28">
        <f>IF(ISNUMBER($G12),SUM(P8:P11),"")</f>
        <v>11</v>
      </c>
      <c r="Q12" s="29">
        <f>IF(SUM($G8:$G11)+SUM($Q8:$Q11)&gt;0,SUM(Q8:Q11),"")</f>
        <v>492</v>
      </c>
      <c r="R12" s="27">
        <f>IF(ISNUMBER($G12),SUM(R8:R11),"")</f>
        <v>0</v>
      </c>
      <c r="S12" s="101"/>
    </row>
    <row r="13" spans="1:19" ht="12.75" customHeight="1">
      <c r="A13" s="96" t="s">
        <v>45</v>
      </c>
      <c r="B13" s="97"/>
      <c r="C13" s="10">
        <v>1</v>
      </c>
      <c r="D13" s="11">
        <v>96</v>
      </c>
      <c r="E13" s="12">
        <v>57</v>
      </c>
      <c r="F13" s="12">
        <v>0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96" t="s">
        <v>53</v>
      </c>
      <c r="L13" s="97"/>
      <c r="M13" s="10">
        <v>1</v>
      </c>
      <c r="N13" s="11">
        <v>100</v>
      </c>
      <c r="O13" s="12">
        <v>45</v>
      </c>
      <c r="P13" s="12">
        <v>1</v>
      </c>
      <c r="Q13" s="13">
        <f>IF(AND(ISBLANK(N13),ISBLANK(O13)),"",N13+O13)</f>
        <v>145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96</v>
      </c>
      <c r="E14" s="18">
        <v>36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98"/>
      <c r="L14" s="99"/>
      <c r="M14" s="16">
        <v>2</v>
      </c>
      <c r="N14" s="17">
        <v>87</v>
      </c>
      <c r="O14" s="18">
        <v>50</v>
      </c>
      <c r="P14" s="18">
        <v>2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90" t="s">
        <v>46</v>
      </c>
      <c r="B15" s="91"/>
      <c r="C15" s="16">
        <v>3</v>
      </c>
      <c r="D15" s="17">
        <v>97</v>
      </c>
      <c r="E15" s="18">
        <v>44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90" t="s">
        <v>54</v>
      </c>
      <c r="L15" s="91"/>
      <c r="M15" s="16">
        <v>3</v>
      </c>
      <c r="N15" s="17">
        <v>92</v>
      </c>
      <c r="O15" s="18">
        <v>32</v>
      </c>
      <c r="P15" s="18">
        <v>1</v>
      </c>
      <c r="Q15" s="19">
        <f>IF(AND(ISBLANK(N15),ISBLANK(O15)),"",N15+O15)</f>
        <v>124</v>
      </c>
      <c r="R15" s="20">
        <f>IF(ISNUMBER($H15),1-$H15,"")</f>
        <v>0</v>
      </c>
      <c r="S15" s="15"/>
    </row>
    <row r="16" spans="1:19" ht="12.75" customHeight="1">
      <c r="A16" s="92"/>
      <c r="B16" s="93"/>
      <c r="C16" s="21">
        <v>4</v>
      </c>
      <c r="D16" s="22">
        <v>110</v>
      </c>
      <c r="E16" s="23">
        <v>42</v>
      </c>
      <c r="F16" s="23">
        <v>0</v>
      </c>
      <c r="G16" s="24">
        <f>IF(AND(ISBLANK(D16),ISBLANK(E16)),"",D16+E16)</f>
        <v>152</v>
      </c>
      <c r="H16" s="25">
        <f>IF(OR(ISNUMBER($G16),ISNUMBER($Q16)),(SIGN(N($G16)-N($Q16))+1)/2,"")</f>
        <v>0</v>
      </c>
      <c r="I16" s="100">
        <f>IF(ISNUMBER(H17),(SIGN(1000*($H17-$R17)+$G17-$Q17)+1)/2,"")</f>
        <v>1</v>
      </c>
      <c r="K16" s="92"/>
      <c r="L16" s="93"/>
      <c r="M16" s="21">
        <v>4</v>
      </c>
      <c r="N16" s="22">
        <v>98</v>
      </c>
      <c r="O16" s="23">
        <v>63</v>
      </c>
      <c r="P16" s="23">
        <v>0</v>
      </c>
      <c r="Q16" s="24">
        <f>IF(AND(ISBLANK(N16),ISBLANK(O16)),"",N16+O16)</f>
        <v>161</v>
      </c>
      <c r="R16" s="25">
        <f>IF(ISNUMBER($H16),1-$H16,"")</f>
        <v>1</v>
      </c>
      <c r="S16" s="100">
        <f>IF(ISNUMBER($I16),1-$I16,"")</f>
        <v>0</v>
      </c>
    </row>
    <row r="17" spans="1:19" ht="15.75" customHeight="1" thickBot="1">
      <c r="A17" s="94"/>
      <c r="B17" s="95"/>
      <c r="C17" s="26" t="s">
        <v>10</v>
      </c>
      <c r="D17" s="27">
        <f>IF(ISNUMBER($G17),SUM(D13:D16),"")</f>
        <v>399</v>
      </c>
      <c r="E17" s="28">
        <f>IF(ISNUMBER($G17),SUM(E13:E16),"")</f>
        <v>179</v>
      </c>
      <c r="F17" s="28">
        <f>IF(ISNUMBER($G17),SUM(F13:F16),"")</f>
        <v>1</v>
      </c>
      <c r="G17" s="29">
        <f>IF(SUM($G13:$G16)+SUM($Q13:$Q16)&gt;0,SUM(G13:G16),"")</f>
        <v>578</v>
      </c>
      <c r="H17" s="27">
        <f>IF(ISNUMBER($G17),SUM(H13:H16),"")</f>
        <v>2</v>
      </c>
      <c r="I17" s="101"/>
      <c r="K17" s="94"/>
      <c r="L17" s="95"/>
      <c r="M17" s="26" t="s">
        <v>10</v>
      </c>
      <c r="N17" s="27">
        <f>IF(ISNUMBER($G17),SUM(N13:N16),"")</f>
        <v>377</v>
      </c>
      <c r="O17" s="28">
        <f>IF(ISNUMBER($G17),SUM(O13:O16),"")</f>
        <v>190</v>
      </c>
      <c r="P17" s="28">
        <f>IF(ISNUMBER($G17),SUM(P13:P16),"")</f>
        <v>4</v>
      </c>
      <c r="Q17" s="29">
        <f>IF(SUM($G13:$G16)+SUM($Q13:$Q16)&gt;0,SUM(Q13:Q16),"")</f>
        <v>567</v>
      </c>
      <c r="R17" s="27">
        <f>IF(ISNUMBER($G17),SUM(R13:R16),"")</f>
        <v>2</v>
      </c>
      <c r="S17" s="101"/>
    </row>
    <row r="18" spans="1:19" ht="12.75" customHeight="1">
      <c r="A18" s="96" t="s">
        <v>47</v>
      </c>
      <c r="B18" s="97"/>
      <c r="C18" s="10">
        <v>1</v>
      </c>
      <c r="D18" s="11">
        <v>87</v>
      </c>
      <c r="E18" s="12">
        <v>45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96" t="s">
        <v>55</v>
      </c>
      <c r="L18" s="97"/>
      <c r="M18" s="10">
        <v>1</v>
      </c>
      <c r="N18" s="11">
        <v>83</v>
      </c>
      <c r="O18" s="12">
        <v>44</v>
      </c>
      <c r="P18" s="12">
        <v>2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98"/>
      <c r="B19" s="99"/>
      <c r="C19" s="16">
        <v>2</v>
      </c>
      <c r="D19" s="17">
        <v>103</v>
      </c>
      <c r="E19" s="18">
        <v>54</v>
      </c>
      <c r="F19" s="18">
        <v>0</v>
      </c>
      <c r="G19" s="19">
        <f>IF(AND(ISBLANK(D19),ISBLANK(E19)),"",D19+E19)</f>
        <v>157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84</v>
      </c>
      <c r="O19" s="18">
        <v>35</v>
      </c>
      <c r="P19" s="18">
        <v>1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90" t="s">
        <v>48</v>
      </c>
      <c r="B20" s="91"/>
      <c r="C20" s="16">
        <v>3</v>
      </c>
      <c r="D20" s="17">
        <v>100</v>
      </c>
      <c r="E20" s="18">
        <v>36</v>
      </c>
      <c r="F20" s="18">
        <v>2</v>
      </c>
      <c r="G20" s="19">
        <f>IF(AND(ISBLANK(D20),ISBLANK(E20)),"",D20+E20)</f>
        <v>136</v>
      </c>
      <c r="H20" s="20">
        <f>IF(OR(ISNUMBER($G20),ISNUMBER($Q20)),(SIGN(N($G20)-N($Q20))+1)/2,"")</f>
        <v>0.5</v>
      </c>
      <c r="I20" s="15"/>
      <c r="K20" s="90" t="s">
        <v>50</v>
      </c>
      <c r="L20" s="91"/>
      <c r="M20" s="16">
        <v>3</v>
      </c>
      <c r="N20" s="17">
        <v>101</v>
      </c>
      <c r="O20" s="18">
        <v>35</v>
      </c>
      <c r="P20" s="18">
        <v>4</v>
      </c>
      <c r="Q20" s="19">
        <f>IF(AND(ISBLANK(N20),ISBLANK(O20)),"",N20+O20)</f>
        <v>136</v>
      </c>
      <c r="R20" s="20">
        <f>IF(ISNUMBER($H20),1-$H20,"")</f>
        <v>0.5</v>
      </c>
      <c r="S20" s="15"/>
    </row>
    <row r="21" spans="1:19" ht="12.75" customHeight="1">
      <c r="A21" s="92"/>
      <c r="B21" s="93"/>
      <c r="C21" s="21">
        <v>4</v>
      </c>
      <c r="D21" s="22">
        <v>93</v>
      </c>
      <c r="E21" s="23">
        <v>54</v>
      </c>
      <c r="F21" s="23">
        <v>2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100">
        <f>IF(ISNUMBER(H22),(SIGN(1000*($H22-$R22)+$G22-$Q22)+1)/2,"")</f>
        <v>1</v>
      </c>
      <c r="K21" s="92"/>
      <c r="L21" s="93"/>
      <c r="M21" s="21">
        <v>4</v>
      </c>
      <c r="N21" s="22">
        <v>95</v>
      </c>
      <c r="O21" s="23">
        <v>36</v>
      </c>
      <c r="P21" s="23">
        <v>3</v>
      </c>
      <c r="Q21" s="24">
        <f>IF(AND(ISBLANK(N21),ISBLANK(O21)),"",N21+O21)</f>
        <v>131</v>
      </c>
      <c r="R21" s="25">
        <f>IF(ISNUMBER($H21),1-$H21,"")</f>
        <v>0</v>
      </c>
      <c r="S21" s="100">
        <f>IF(ISNUMBER($I21),1-$I21,"")</f>
        <v>0</v>
      </c>
    </row>
    <row r="22" spans="1:19" ht="15.75" customHeight="1" thickBot="1">
      <c r="A22" s="94"/>
      <c r="B22" s="95"/>
      <c r="C22" s="26" t="s">
        <v>10</v>
      </c>
      <c r="D22" s="27">
        <f>IF(ISNUMBER($G22),SUM(D18:D21),"")</f>
        <v>383</v>
      </c>
      <c r="E22" s="28">
        <f>IF(ISNUMBER($G22),SUM(E18:E21),"")</f>
        <v>189</v>
      </c>
      <c r="F22" s="28">
        <f>IF(ISNUMBER($G22),SUM(F18:F21),"")</f>
        <v>5</v>
      </c>
      <c r="G22" s="29">
        <f>IF(SUM($G18:$G21)+SUM($Q18:$Q21)&gt;0,SUM(G18:G21),"")</f>
        <v>572</v>
      </c>
      <c r="H22" s="27">
        <f>IF(ISNUMBER($G22),SUM(H18:H21),"")</f>
        <v>3.5</v>
      </c>
      <c r="I22" s="101"/>
      <c r="K22" s="94"/>
      <c r="L22" s="95"/>
      <c r="M22" s="26" t="s">
        <v>10</v>
      </c>
      <c r="N22" s="27">
        <f>IF(ISNUMBER($G22),SUM(N18:N21),"")</f>
        <v>363</v>
      </c>
      <c r="O22" s="28">
        <f>IF(ISNUMBER($G22),SUM(O18:O21),"")</f>
        <v>150</v>
      </c>
      <c r="P22" s="28">
        <f>IF(ISNUMBER($G22),SUM(P18:P21),"")</f>
        <v>10</v>
      </c>
      <c r="Q22" s="29">
        <f>IF(SUM($G18:$G21)+SUM($Q18:$Q21)&gt;0,SUM(Q18:Q21),"")</f>
        <v>513</v>
      </c>
      <c r="R22" s="27">
        <f>IF(ISNUMBER($G22),SUM(R18:R21),"")</f>
        <v>0.5</v>
      </c>
      <c r="S22" s="101"/>
    </row>
    <row r="23" spans="1:19" ht="12.75" customHeight="1">
      <c r="A23" s="96" t="s">
        <v>49</v>
      </c>
      <c r="B23" s="97"/>
      <c r="C23" s="10">
        <v>1</v>
      </c>
      <c r="D23" s="11">
        <v>85</v>
      </c>
      <c r="E23" s="12">
        <v>80</v>
      </c>
      <c r="F23" s="12">
        <v>0</v>
      </c>
      <c r="G23" s="13">
        <f>IF(AND(ISBLANK(D23),ISBLANK(E23)),"",D23+E23)</f>
        <v>165</v>
      </c>
      <c r="H23" s="14">
        <f>IF(OR(ISNUMBER($G23),ISNUMBER($Q23)),(SIGN(N($G23)-N($Q23))+1)/2,"")</f>
        <v>1</v>
      </c>
      <c r="I23" s="15"/>
      <c r="K23" s="96" t="s">
        <v>56</v>
      </c>
      <c r="L23" s="97"/>
      <c r="M23" s="10">
        <v>1</v>
      </c>
      <c r="N23" s="11">
        <v>95</v>
      </c>
      <c r="O23" s="12">
        <v>42</v>
      </c>
      <c r="P23" s="12">
        <v>2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104</v>
      </c>
      <c r="E24" s="18">
        <v>63</v>
      </c>
      <c r="F24" s="18">
        <v>0</v>
      </c>
      <c r="G24" s="19">
        <f>IF(AND(ISBLANK(D24),ISBLANK(E24)),"",D24+E24)</f>
        <v>167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86</v>
      </c>
      <c r="O24" s="18">
        <v>45</v>
      </c>
      <c r="P24" s="18">
        <v>0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90" t="s">
        <v>50</v>
      </c>
      <c r="B25" s="91"/>
      <c r="C25" s="16">
        <v>3</v>
      </c>
      <c r="D25" s="17">
        <v>92</v>
      </c>
      <c r="E25" s="18">
        <v>41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0.5</v>
      </c>
      <c r="I25" s="15"/>
      <c r="K25" s="90" t="s">
        <v>54</v>
      </c>
      <c r="L25" s="91"/>
      <c r="M25" s="16">
        <v>3</v>
      </c>
      <c r="N25" s="17">
        <v>99</v>
      </c>
      <c r="O25" s="18">
        <v>34</v>
      </c>
      <c r="P25" s="18">
        <v>3</v>
      </c>
      <c r="Q25" s="19">
        <f>IF(AND(ISBLANK(N25),ISBLANK(O25)),"",N25+O25)</f>
        <v>133</v>
      </c>
      <c r="R25" s="20">
        <f>IF(ISNUMBER($H25),1-$H25,"")</f>
        <v>0.5</v>
      </c>
      <c r="S25" s="15"/>
    </row>
    <row r="26" spans="1:19" ht="12.75" customHeight="1">
      <c r="A26" s="92"/>
      <c r="B26" s="93"/>
      <c r="C26" s="21">
        <v>4</v>
      </c>
      <c r="D26" s="22">
        <v>97</v>
      </c>
      <c r="E26" s="23">
        <v>52</v>
      </c>
      <c r="F26" s="23">
        <v>0</v>
      </c>
      <c r="G26" s="24">
        <f>IF(AND(ISBLANK(D26),ISBLANK(E26)),"",D26+E26)</f>
        <v>149</v>
      </c>
      <c r="H26" s="25">
        <f>IF(OR(ISNUMBER($G26),ISNUMBER($Q26)),(SIGN(N($G26)-N($Q26))+1)/2,"")</f>
        <v>1</v>
      </c>
      <c r="I26" s="100">
        <f>IF(ISNUMBER(H27),(SIGN(1000*($H27-$R27)+$G27-$Q27)+1)/2,"")</f>
        <v>1</v>
      </c>
      <c r="K26" s="92"/>
      <c r="L26" s="93"/>
      <c r="M26" s="21">
        <v>4</v>
      </c>
      <c r="N26" s="22">
        <v>99</v>
      </c>
      <c r="O26" s="23">
        <v>35</v>
      </c>
      <c r="P26" s="23">
        <v>4</v>
      </c>
      <c r="Q26" s="24">
        <f>IF(AND(ISBLANK(N26),ISBLANK(O26)),"",N26+O26)</f>
        <v>134</v>
      </c>
      <c r="R26" s="25">
        <f>IF(ISNUMBER($H26),1-$H26,"")</f>
        <v>0</v>
      </c>
      <c r="S26" s="100">
        <f>IF(ISNUMBER($I26),1-$I26,"")</f>
        <v>0</v>
      </c>
    </row>
    <row r="27" spans="1:19" ht="15.75" customHeight="1" thickBot="1">
      <c r="A27" s="94"/>
      <c r="B27" s="95"/>
      <c r="C27" s="26" t="s">
        <v>10</v>
      </c>
      <c r="D27" s="27">
        <f>IF(ISNUMBER($G27),SUM(D23:D26),"")</f>
        <v>378</v>
      </c>
      <c r="E27" s="28">
        <f>IF(ISNUMBER($G27),SUM(E23:E26),"")</f>
        <v>236</v>
      </c>
      <c r="F27" s="28">
        <f>IF(ISNUMBER($G27),SUM(F23:F26),"")</f>
        <v>1</v>
      </c>
      <c r="G27" s="29">
        <f>IF(SUM($G23:$G26)+SUM($Q23:$Q26)&gt;0,SUM(G23:G26),"")</f>
        <v>614</v>
      </c>
      <c r="H27" s="27">
        <f>IF(ISNUMBER($G27),SUM(H23:H26),"")</f>
        <v>3.5</v>
      </c>
      <c r="I27" s="101"/>
      <c r="K27" s="94"/>
      <c r="L27" s="95"/>
      <c r="M27" s="26" t="s">
        <v>10</v>
      </c>
      <c r="N27" s="27">
        <f>IF(ISNUMBER($G27),SUM(N23:N26),"")</f>
        <v>379</v>
      </c>
      <c r="O27" s="28">
        <f>IF(ISNUMBER($G27),SUM(O23:O26),"")</f>
        <v>156</v>
      </c>
      <c r="P27" s="28">
        <f>IF(ISNUMBER($G27),SUM(P23:P26),"")</f>
        <v>9</v>
      </c>
      <c r="Q27" s="29">
        <f>IF(SUM($G23:$G26)+SUM($Q23:$Q26)&gt;0,SUM(Q23:Q26),"")</f>
        <v>535</v>
      </c>
      <c r="R27" s="27">
        <f>IF(ISNUMBER($G27),SUM(R23:R26),"")</f>
        <v>0.5</v>
      </c>
      <c r="S27" s="101"/>
    </row>
    <row r="28" spans="1:19" ht="12.75" customHeight="1">
      <c r="A28" s="96"/>
      <c r="B28" s="97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6"/>
      <c r="L28" s="97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8"/>
      <c r="B29" s="99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8"/>
      <c r="L29" s="99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0"/>
      <c r="B30" s="91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0"/>
      <c r="L30" s="91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2"/>
      <c r="B31" s="9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0">
        <f>IF(ISNUMBER(H32),(SIGN(1000*($H32-$R32)+$G32-$Q32)+1)/2,"")</f>
      </c>
      <c r="K31" s="92"/>
      <c r="L31" s="9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0">
        <f>IF(ISNUMBER($I31),1-$I31,"")</f>
      </c>
    </row>
    <row r="32" spans="1:19" ht="15.75" customHeight="1" thickBot="1">
      <c r="A32" s="94"/>
      <c r="B32" s="95"/>
      <c r="C32" s="26" t="s">
        <v>10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1"/>
      <c r="K32" s="94"/>
      <c r="L32" s="95"/>
      <c r="M32" s="26" t="s">
        <v>10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1"/>
    </row>
    <row r="33" spans="1:19" ht="12.75" customHeight="1">
      <c r="A33" s="96"/>
      <c r="B33" s="97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6"/>
      <c r="L33" s="97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8"/>
      <c r="B34" s="99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8"/>
      <c r="L34" s="99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0"/>
      <c r="B35" s="91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0"/>
      <c r="L35" s="91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2"/>
      <c r="B36" s="9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0">
        <f>IF(ISNUMBER(H37),(SIGN(1000*($H37-$R37)+$G37-$Q37)+1)/2,"")</f>
      </c>
      <c r="K36" s="92"/>
      <c r="L36" s="9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0">
        <f>IF(ISNUMBER($I36),1-$I36,"")</f>
      </c>
    </row>
    <row r="37" spans="1:19" ht="15.75" customHeight="1" thickBot="1">
      <c r="A37" s="94"/>
      <c r="B37" s="95"/>
      <c r="C37" s="26" t="s">
        <v>10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1"/>
      <c r="K37" s="94"/>
      <c r="L37" s="95"/>
      <c r="M37" s="26" t="s">
        <v>10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1"/>
    </row>
    <row r="38" ht="4.5" customHeight="1" thickBot="1"/>
    <row r="39" spans="1:19" ht="19.5" customHeight="1" thickBot="1">
      <c r="A39" s="30"/>
      <c r="B39" s="31"/>
      <c r="C39" s="32" t="s">
        <v>13</v>
      </c>
      <c r="D39" s="33">
        <f>IF(ISNUMBER($G39),SUM(D12,D17,D22,D27,D32,D37),"")</f>
        <v>1553</v>
      </c>
      <c r="E39" s="34">
        <f>IF(ISNUMBER($G39),SUM(E12,E17,E22,E27,E32,E37),"")</f>
        <v>832</v>
      </c>
      <c r="F39" s="34">
        <f>IF(ISNUMBER($G39),SUM(F12,F17,F22,F27,F32,F37),"")</f>
        <v>9</v>
      </c>
      <c r="G39" s="35">
        <f>IF(SUM($G$8:$G$37)+SUM($Q$8:$Q$37)&gt;0,SUM(G12,G17,G22,G27,G32,G37),"")</f>
        <v>2385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13</v>
      </c>
      <c r="N39" s="33">
        <f>IF(ISNUMBER($G39),SUM(N12,N17,N22,N27,N32,N37),"")</f>
        <v>1477</v>
      </c>
      <c r="O39" s="34">
        <f>IF(ISNUMBER($G39),SUM(O12,O17,O22,O27,O32,O37),"")</f>
        <v>630</v>
      </c>
      <c r="P39" s="34">
        <f>IF(ISNUMBER($G39),SUM(P12,P17,P22,P27,P32,P37),"")</f>
        <v>34</v>
      </c>
      <c r="Q39" s="35">
        <f>IF(SUM($G$8:$G$37)+SUM($Q$8:$Q$37)&gt;0,SUM(Q12,Q17,Q22,Q27,Q32,Q37),"")</f>
        <v>2107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20</v>
      </c>
      <c r="C41" s="74" t="s">
        <v>57</v>
      </c>
      <c r="D41" s="74"/>
      <c r="E41" s="74"/>
      <c r="G41" s="73" t="s">
        <v>14</v>
      </c>
      <c r="H41" s="73"/>
      <c r="I41" s="40">
        <f>IF(ISNUMBER(I$39),SUM(I11,I16,I21,I26,I31,I36,I39),"")</f>
        <v>6</v>
      </c>
      <c r="K41" s="38"/>
      <c r="L41" s="39" t="s">
        <v>20</v>
      </c>
      <c r="M41" s="74" t="s">
        <v>58</v>
      </c>
      <c r="N41" s="74"/>
      <c r="O41" s="74"/>
      <c r="Q41" s="73" t="s">
        <v>14</v>
      </c>
      <c r="R41" s="73"/>
      <c r="S41" s="40">
        <f>IF(ISNUMBER(S$39),SUM(S11,S16,S21,S26,S31,S36,S39),"")</f>
        <v>0</v>
      </c>
    </row>
    <row r="42" spans="1:19" ht="18" customHeight="1">
      <c r="A42" s="38"/>
      <c r="B42" s="39" t="s">
        <v>19</v>
      </c>
      <c r="C42" s="72"/>
      <c r="D42" s="72"/>
      <c r="E42" s="72"/>
      <c r="G42" s="41"/>
      <c r="H42" s="41"/>
      <c r="I42" s="41"/>
      <c r="K42" s="38"/>
      <c r="L42" s="39" t="s">
        <v>19</v>
      </c>
      <c r="M42" s="72"/>
      <c r="N42" s="72"/>
      <c r="O42" s="72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1" t="s">
        <v>40</v>
      </c>
      <c r="D43" s="71"/>
      <c r="E43" s="71"/>
      <c r="F43" s="71"/>
      <c r="G43" s="71"/>
      <c r="H43" s="71"/>
      <c r="I43" s="39"/>
      <c r="J43" s="39"/>
      <c r="K43" s="39" t="s">
        <v>23</v>
      </c>
      <c r="L43" s="71"/>
      <c r="M43" s="71"/>
      <c r="O43" s="39" t="s">
        <v>19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B – Bedřich</v>
      </c>
    </row>
    <row r="46" spans="2:11" ht="19.5" customHeight="1">
      <c r="B46" s="2" t="s">
        <v>29</v>
      </c>
      <c r="C46" s="87">
        <v>0.7222222222222222</v>
      </c>
      <c r="D46" s="88"/>
      <c r="I46" s="2" t="s">
        <v>31</v>
      </c>
      <c r="J46" s="88">
        <v>20</v>
      </c>
      <c r="K46" s="88"/>
    </row>
    <row r="47" spans="2:19" ht="19.5" customHeight="1">
      <c r="B47" s="2" t="s">
        <v>30</v>
      </c>
      <c r="C47" s="89"/>
      <c r="D47" s="89"/>
      <c r="I47" s="2" t="s">
        <v>32</v>
      </c>
      <c r="J47" s="89">
        <v>5</v>
      </c>
      <c r="K47" s="89"/>
      <c r="P47" s="2" t="s">
        <v>33</v>
      </c>
      <c r="Q47" s="85">
        <v>45853</v>
      </c>
      <c r="R47" s="86"/>
      <c r="S47" s="86"/>
    </row>
    <row r="48" ht="9.75" customHeight="1"/>
    <row r="49" spans="1:19" ht="15" customHeight="1">
      <c r="A49" s="76" t="s">
        <v>15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</row>
    <row r="50" spans="1:19" ht="81" customHeigh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  <row r="51" ht="4.5" customHeight="1"/>
    <row r="52" spans="1:19" ht="15" customHeight="1">
      <c r="A52" s="76" t="s">
        <v>16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25</v>
      </c>
      <c r="C55" s="50"/>
      <c r="D55" s="51"/>
      <c r="E55" s="49" t="s">
        <v>27</v>
      </c>
      <c r="F55" s="50"/>
      <c r="G55" s="50"/>
      <c r="H55" s="50"/>
      <c r="I55" s="51"/>
      <c r="J55" s="44"/>
      <c r="K55" s="52"/>
      <c r="L55" s="49" t="s">
        <v>25</v>
      </c>
      <c r="M55" s="50"/>
      <c r="N55" s="51"/>
      <c r="O55" s="49" t="s">
        <v>27</v>
      </c>
      <c r="P55" s="50"/>
      <c r="Q55" s="50"/>
      <c r="R55" s="50"/>
      <c r="S55" s="53"/>
    </row>
    <row r="56" spans="1:19" ht="21" customHeight="1">
      <c r="A56" s="54" t="s">
        <v>24</v>
      </c>
      <c r="B56" s="55" t="s">
        <v>26</v>
      </c>
      <c r="C56" s="56"/>
      <c r="D56" s="57" t="s">
        <v>28</v>
      </c>
      <c r="E56" s="55" t="s">
        <v>26</v>
      </c>
      <c r="F56" s="58"/>
      <c r="G56" s="58"/>
      <c r="H56" s="59"/>
      <c r="I56" s="57" t="s">
        <v>28</v>
      </c>
      <c r="J56" s="44"/>
      <c r="K56" s="60" t="s">
        <v>24</v>
      </c>
      <c r="L56" s="55" t="s">
        <v>26</v>
      </c>
      <c r="M56" s="56"/>
      <c r="N56" s="57" t="s">
        <v>28</v>
      </c>
      <c r="O56" s="55" t="s">
        <v>26</v>
      </c>
      <c r="P56" s="58"/>
      <c r="Q56" s="58"/>
      <c r="R56" s="59"/>
      <c r="S56" s="61" t="s">
        <v>28</v>
      </c>
    </row>
    <row r="57" spans="1:19" ht="21" customHeight="1">
      <c r="A57" s="62"/>
      <c r="B57" s="82"/>
      <c r="C57" s="83"/>
      <c r="D57" s="63"/>
      <c r="E57" s="82"/>
      <c r="F57" s="84"/>
      <c r="G57" s="84"/>
      <c r="H57" s="83"/>
      <c r="I57" s="63"/>
      <c r="J57" s="44"/>
      <c r="K57" s="64"/>
      <c r="L57" s="82"/>
      <c r="M57" s="83"/>
      <c r="N57" s="63"/>
      <c r="O57" s="82"/>
      <c r="P57" s="84"/>
      <c r="Q57" s="84"/>
      <c r="R57" s="83"/>
      <c r="S57" s="65"/>
    </row>
    <row r="58" spans="1:19" ht="21" customHeight="1">
      <c r="A58" s="62"/>
      <c r="B58" s="82"/>
      <c r="C58" s="83"/>
      <c r="D58" s="63"/>
      <c r="E58" s="82"/>
      <c r="F58" s="84"/>
      <c r="G58" s="84"/>
      <c r="H58" s="83"/>
      <c r="I58" s="63"/>
      <c r="J58" s="44"/>
      <c r="K58" s="64"/>
      <c r="L58" s="82"/>
      <c r="M58" s="83"/>
      <c r="N58" s="63"/>
      <c r="O58" s="82"/>
      <c r="P58" s="84"/>
      <c r="Q58" s="84"/>
      <c r="R58" s="83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6" t="s">
        <v>17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</row>
    <row r="62" spans="1:19" ht="81" customHeigh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1"/>
    </row>
    <row r="63" ht="4.5" customHeight="1"/>
    <row r="64" spans="1:19" ht="15" customHeight="1">
      <c r="A64" s="76" t="s">
        <v>18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</row>
    <row r="65" spans="1:19" ht="81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</row>
    <row r="66" spans="1:8" ht="30" customHeight="1">
      <c r="A66" s="69"/>
      <c r="B66" s="70" t="s">
        <v>34</v>
      </c>
      <c r="C66" s="75"/>
      <c r="D66" s="75"/>
      <c r="E66" s="75"/>
      <c r="F66" s="75"/>
      <c r="G66" s="75"/>
      <c r="H66" s="75"/>
    </row>
  </sheetData>
  <sheetProtection password="FB68" sheet="1"/>
  <mergeCells count="95">
    <mergeCell ref="I21:I22"/>
    <mergeCell ref="I11:I12"/>
    <mergeCell ref="S16:S17"/>
    <mergeCell ref="S11:S12"/>
    <mergeCell ref="K13:L14"/>
    <mergeCell ref="A10:B11"/>
    <mergeCell ref="A12:B12"/>
    <mergeCell ref="A13:B14"/>
    <mergeCell ref="K22:L22"/>
    <mergeCell ref="S21:S22"/>
    <mergeCell ref="S36:S37"/>
    <mergeCell ref="K33:L34"/>
    <mergeCell ref="S26:S27"/>
    <mergeCell ref="S31:S32"/>
    <mergeCell ref="K25:L26"/>
    <mergeCell ref="K35:L36"/>
    <mergeCell ref="K37:L37"/>
    <mergeCell ref="K20:L21"/>
    <mergeCell ref="H5:I5"/>
    <mergeCell ref="N5:Q5"/>
    <mergeCell ref="K12:L12"/>
    <mergeCell ref="K17:L17"/>
    <mergeCell ref="R5:S5"/>
    <mergeCell ref="K8:L9"/>
    <mergeCell ref="K10:L11"/>
    <mergeCell ref="M5:M6"/>
    <mergeCell ref="K5:L5"/>
    <mergeCell ref="A17:B17"/>
    <mergeCell ref="A18:B19"/>
    <mergeCell ref="K15:L16"/>
    <mergeCell ref="A15:B16"/>
    <mergeCell ref="I16:I17"/>
    <mergeCell ref="L3:S3"/>
    <mergeCell ref="A6:B6"/>
    <mergeCell ref="K18:L19"/>
    <mergeCell ref="K6:L6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A5:B5"/>
    <mergeCell ref="A22:B22"/>
    <mergeCell ref="A23:B24"/>
    <mergeCell ref="A25:B26"/>
    <mergeCell ref="A8:B9"/>
    <mergeCell ref="A20:B21"/>
    <mergeCell ref="I36:I37"/>
    <mergeCell ref="A30:B31"/>
    <mergeCell ref="A32:B32"/>
    <mergeCell ref="I31:I32"/>
    <mergeCell ref="A33:B34"/>
    <mergeCell ref="A28:B29"/>
    <mergeCell ref="K23:L24"/>
    <mergeCell ref="K28:L29"/>
    <mergeCell ref="K30:L31"/>
    <mergeCell ref="K32:L32"/>
    <mergeCell ref="K27:L27"/>
    <mergeCell ref="A27:B27"/>
    <mergeCell ref="C46:D46"/>
    <mergeCell ref="J46:K46"/>
    <mergeCell ref="C47:D47"/>
    <mergeCell ref="J47:K47"/>
    <mergeCell ref="A35:B36"/>
    <mergeCell ref="A37:B37"/>
    <mergeCell ref="G41:H41"/>
    <mergeCell ref="C41:E41"/>
    <mergeCell ref="C42:E42"/>
    <mergeCell ref="C43:H43"/>
    <mergeCell ref="Q47:S47"/>
    <mergeCell ref="A49:S49"/>
    <mergeCell ref="A50:S50"/>
    <mergeCell ref="E58:H58"/>
    <mergeCell ref="O57:R57"/>
    <mergeCell ref="O58:R58"/>
    <mergeCell ref="A52:S52"/>
    <mergeCell ref="B57:C57"/>
    <mergeCell ref="E57:H57"/>
    <mergeCell ref="B58:C58"/>
    <mergeCell ref="L57:M57"/>
    <mergeCell ref="L58:M58"/>
    <mergeCell ref="L43:M43"/>
    <mergeCell ref="M42:O42"/>
    <mergeCell ref="Q41:R41"/>
    <mergeCell ref="M41:O41"/>
    <mergeCell ref="P43:S43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9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Družstvo</cp:lastModifiedBy>
  <cp:lastPrinted>2023-04-15T17:43:01Z</cp:lastPrinted>
  <dcterms:created xsi:type="dcterms:W3CDTF">2005-07-26T20:23:27Z</dcterms:created>
  <dcterms:modified xsi:type="dcterms:W3CDTF">2023-04-15T17:47:14Z</dcterms:modified>
  <cp:category/>
  <cp:version/>
  <cp:contentType/>
  <cp:contentStatus/>
</cp:coreProperties>
</file>