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896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<sst xmlns="http://schemas.openxmlformats.org/spreadsheetml/2006/main" count="114" uniqueCount="71">
  <si>
    <t>Česká kuželkářská
asociace</t>
  </si>
  <si>
    <t>Zápis o utkání</t>
  </si>
  <si>
    <t xml:space="preserve">Kuželna:  </t>
  </si>
  <si>
    <t>Plzeň Škoda</t>
  </si>
  <si>
    <t>Datum:  </t>
  </si>
  <si>
    <t>15.9.2018</t>
  </si>
  <si>
    <t>Domácí</t>
  </si>
  <si>
    <t xml:space="preserve">SK Škoda VS Plzeň </t>
  </si>
  <si>
    <t>Hosté</t>
  </si>
  <si>
    <t>SKK Rokycany ˝B˝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</si>
  <si>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</si>
  <si>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</si>
  <si>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</si>
  <si>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</si>
  <si>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</si>
  <si>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</si>
  <si>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</si>
  <si>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</si>
  <si>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</si>
  <si>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</si>
  <si>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</si>
  <si>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Říhánek</t>
  </si>
  <si>
    <t>Maršálek</t>
  </si>
  <si>
    <t>Pavel</t>
  </si>
  <si>
    <t>Martin</t>
  </si>
  <si>
    <t>Vít</t>
  </si>
  <si>
    <t>Bureš</t>
  </si>
  <si>
    <t>Libor</t>
  </si>
  <si>
    <t>Solfronk</t>
  </si>
  <si>
    <t>Webr</t>
  </si>
  <si>
    <t>Jakub</t>
  </si>
  <si>
    <t>Václav</t>
  </si>
  <si>
    <t>Findejs</t>
  </si>
  <si>
    <t>Moulis</t>
  </si>
  <si>
    <t>Milan</t>
  </si>
  <si>
    <t>Ladislav</t>
  </si>
  <si>
    <t>Vicher</t>
  </si>
  <si>
    <t>Prokůpek</t>
  </si>
  <si>
    <t>Svoboda</t>
  </si>
  <si>
    <t>Fara</t>
  </si>
  <si>
    <t>Petr</t>
  </si>
  <si>
    <t>Celkový výkon družstva  </t>
  </si>
  <si>
    <t>Vedoucí družstva         Jméno:</t>
  </si>
  <si>
    <t>Petr Sachunský</t>
  </si>
  <si>
    <t>Bodový zisk</t>
  </si>
  <si>
    <t>Petr Fara</t>
  </si>
  <si>
    <t>Podpis:</t>
  </si>
  <si>
    <t>Rozhodčí</t>
  </si>
  <si>
    <t>Jméno:</t>
  </si>
  <si>
    <t>Miloslav Kolařík</t>
  </si>
  <si>
    <t>Číslo průkazu:</t>
  </si>
  <si>
    <t>II/0576</t>
  </si>
  <si>
    <t>Čas zahájení utkání:  </t>
  </si>
  <si>
    <t>10:00</t>
  </si>
  <si>
    <t>Teplota na kuželně:  </t>
  </si>
  <si>
    <t>Čas ukončení utkání:  </t>
  </si>
  <si>
    <t>21:30</t>
  </si>
  <si>
    <t>Počet diváků:  </t>
  </si>
  <si>
    <t>Platnost kolaudačního protokolu:  </t>
  </si>
  <si>
    <t>31.8.2019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</si>
  <si>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</si>
  <si>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</si>
  <si>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</si>
  <si>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</si>
  <si>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</si>
  <si>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</si>
  <si>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</si>
  <si>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</si>
  <si>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</si>
  <si>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</si>
  <si>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15.9.2018 Miloslav Kolařík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</si>
</sst>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hair">
        <color rgb="FF000000"/>
      </left>
      <right/>
      <top/>
      <bottom style="medium">
        <color rgb="FF000000"/>
      </bottom>
    </border>
    <border>
      <left style="medium">
        <color rgb="FF000000"/>
      </left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thin">
        <color rgb="FF000000"/>
      </right>
      <top style="hair">
        <color rgb="FF000000"/>
      </top>
      <bottom/>
    </border>
    <border>
      <left/>
      <right style="thin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/>
    </border>
    <border>
      <left style="hair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hair">
        <color rgb="FF000000"/>
      </right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hair">
        <color rgb="FF000000"/>
      </left>
      <right/>
      <top style="medium">
        <color rgb="FF000000"/>
      </top>
      <bottom/>
    </border>
    <border>
      <left/>
      <right/>
      <top/>
      <bottom style="dotted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dotted">
        <color rgb="FF000000"/>
      </top>
      <bottom style="dotted">
        <color rgb="FF000000"/>
      </bottom>
    </border>
    <border>
      <left/>
      <right/>
      <top style="thin">
        <color rgb="FF000000"/>
      </top>
      <bottom style="dotted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9" fillId="0" borderId="58" xfId="0" applyFont="1" applyFill="1" applyBorder="1" applyAlignment="1" applyProtection="1">
      <alignment horizontal="left" vertical="top" indent="1"/>
      <protection hidden="1" locked="0"/>
    </xf>
    <xf numFmtId="0" fontId="49" fillId="0" borderId="59" xfId="0" applyFont="1" applyFill="1" applyBorder="1" applyAlignment="1" applyProtection="1">
      <alignment horizontal="left" vertical="top" indent="1"/>
      <protection hidden="1" locked="0"/>
    </xf>
    <xf numFmtId="0" fontId="49" fillId="0" borderId="60" xfId="0" applyFont="1" applyFill="1" applyBorder="1" applyAlignment="1" applyProtection="1">
      <alignment horizontal="left" vertical="top" indent="1"/>
      <protection hidden="1" locked="0"/>
    </xf>
    <xf numFmtId="0" fontId="49" fillId="0" borderId="61" xfId="0" applyFont="1" applyFill="1" applyBorder="1" applyAlignment="1" applyProtection="1">
      <alignment horizontal="left" vertical="top" indent="1"/>
      <protection hidden="1" locked="0"/>
    </xf>
    <xf numFmtId="0" fontId="51" fillId="0" borderId="62" xfId="0" applyFont="1" applyFill="1" applyBorder="1" applyAlignment="1" applyProtection="1">
      <alignment horizontal="center" vertical="center"/>
      <protection hidden="1"/>
    </xf>
    <xf numFmtId="0" fontId="51" fillId="0" borderId="63" xfId="0" applyFont="1" applyFill="1" applyBorder="1" applyAlignment="1" applyProtection="1">
      <alignment horizontal="center" vertical="center"/>
      <protection hidden="1"/>
    </xf>
    <xf numFmtId="0" fontId="49" fillId="0" borderId="64" xfId="0" applyFont="1" applyFill="1" applyBorder="1" applyAlignment="1" applyProtection="1">
      <alignment horizontal="left" vertical="center" indent="1"/>
      <protection hidden="1" locked="0"/>
    </xf>
    <xf numFmtId="0" fontId="49" fillId="0" borderId="65" xfId="0" applyFont="1" applyFill="1" applyBorder="1" applyAlignment="1" applyProtection="1">
      <alignment horizontal="left" vertical="center" indent="1"/>
      <protection hidden="1" locked="0"/>
    </xf>
    <xf numFmtId="0" fontId="49" fillId="0" borderId="58" xfId="0" applyFont="1" applyFill="1" applyBorder="1" applyAlignment="1" applyProtection="1">
      <alignment horizontal="left" vertical="center" indent="1"/>
      <protection hidden="1" locked="0"/>
    </xf>
    <xf numFmtId="0" fontId="49" fillId="0" borderId="59" xfId="0" applyFont="1" applyFill="1" applyBorder="1" applyAlignment="1" applyProtection="1">
      <alignment horizontal="left" vertical="center" indent="1"/>
      <protection hidden="1" locked="0"/>
    </xf>
    <xf numFmtId="165" fontId="55" fillId="0" borderId="66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47" fillId="0" borderId="68" xfId="0" applyFont="1" applyFill="1" applyBorder="1" applyAlignment="1" applyProtection="1">
      <alignment horizontal="center"/>
      <protection hidden="1"/>
    </xf>
    <xf numFmtId="0" fontId="47" fillId="0" borderId="69" xfId="0" applyFont="1" applyFill="1" applyBorder="1" applyAlignment="1" applyProtection="1">
      <alignment horizontal="center"/>
      <protection hidden="1"/>
    </xf>
    <xf numFmtId="0" fontId="47" fillId="0" borderId="62" xfId="0" applyFont="1" applyFill="1" applyBorder="1" applyAlignment="1" applyProtection="1">
      <alignment horizontal="center" vertical="center" wrapText="1"/>
      <protection hidden="1"/>
    </xf>
    <xf numFmtId="0" fontId="47" fillId="0" borderId="63" xfId="0" applyFont="1" applyFill="1" applyBorder="1" applyAlignment="1" applyProtection="1">
      <alignment horizontal="center" vertical="center" wrapText="1"/>
      <protection hidden="1"/>
    </xf>
    <xf numFmtId="0" fontId="47" fillId="0" borderId="64" xfId="0" applyFont="1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47" fillId="0" borderId="72" xfId="0" applyFont="1" applyFill="1" applyBorder="1" applyAlignment="1" applyProtection="1">
      <alignment horizontal="center"/>
      <protection hidden="1"/>
    </xf>
    <xf numFmtId="0" fontId="47" fillId="0" borderId="73" xfId="0" applyFont="1" applyFill="1" applyBorder="1" applyAlignment="1" applyProtection="1">
      <alignment horizontal="center"/>
      <protection hidden="1"/>
    </xf>
    <xf numFmtId="0" fontId="47" fillId="0" borderId="74" xfId="0" applyFont="1" applyFill="1" applyBorder="1" applyAlignment="1" applyProtection="1">
      <alignment horizontal="center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75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75" xfId="0" applyNumberFormat="1" applyFont="1" applyFill="1" applyBorder="1" applyAlignment="1" applyProtection="1">
      <alignment horizontal="center"/>
      <protection hidden="1" locked="0"/>
    </xf>
    <xf numFmtId="0" fontId="49" fillId="0" borderId="75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6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78" xfId="0" applyFill="1" applyBorder="1" applyAlignment="1" applyProtection="1">
      <alignment horizontal="left" indent="1"/>
      <protection hidden="1"/>
    </xf>
    <xf numFmtId="0" fontId="55" fillId="0" borderId="75" xfId="0" applyFont="1" applyFill="1" applyBorder="1" applyAlignment="1" applyProtection="1">
      <alignment/>
      <protection hidden="1" locked="0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55" fillId="0" borderId="75" xfId="0" applyFont="1" applyFill="1" applyBorder="1" applyAlignment="1" applyProtection="1">
      <alignment horizontal="center"/>
      <protection hidden="1" locked="0"/>
    </xf>
    <xf numFmtId="0" fontId="55" fillId="0" borderId="79" xfId="0" applyFont="1" applyFill="1" applyBorder="1" applyAlignment="1" applyProtection="1">
      <alignment horizontal="center"/>
      <protection hidden="1" locked="0"/>
    </xf>
    <xf numFmtId="0" fontId="0" fillId="0" borderId="80" xfId="0" applyFill="1" applyBorder="1" applyAlignment="1" applyProtection="1">
      <alignment horizontal="left" indent="1"/>
      <protection hidden="1" locked="0"/>
    </xf>
    <xf numFmtId="0" fontId="0" fillId="0" borderId="75" xfId="0" applyFill="1" applyBorder="1" applyAlignment="1" applyProtection="1">
      <alignment/>
      <protection hidden="1" locked="0"/>
    </xf>
    <xf numFmtId="0" fontId="0" fillId="0" borderId="79" xfId="0" applyFill="1" applyBorder="1" applyAlignment="1" applyProtection="1">
      <alignment/>
      <protection hidden="1" locked="0"/>
    </xf>
    <xf numFmtId="0" fontId="55" fillId="0" borderId="75" xfId="0" applyFont="1" applyFill="1" applyBorder="1" applyAlignment="1" applyProtection="1">
      <alignment horizontal="left" indent="1"/>
      <protection hidden="1" locked="0"/>
    </xf>
    <xf numFmtId="0" fontId="47" fillId="0" borderId="81" xfId="0" applyFont="1" applyFill="1" applyBorder="1" applyAlignment="1" applyProtection="1">
      <alignment horizontal="left" vertical="center"/>
      <protection hidden="1" locked="0"/>
    </xf>
    <xf numFmtId="0" fontId="47" fillId="0" borderId="82" xfId="0" applyFont="1" applyFill="1" applyBorder="1" applyAlignment="1" applyProtection="1">
      <alignment horizontal="left" vertical="center"/>
      <protection hidden="1" locked="0"/>
    </xf>
    <xf numFmtId="0" fontId="47" fillId="0" borderId="83" xfId="0" applyFont="1" applyFill="1" applyBorder="1" applyAlignment="1" applyProtection="1">
      <alignment horizontal="left" vertic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38100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625" style="1" customWidth="1"/>
    <col min="2" max="2" width="15.625" style="1" customWidth="1"/>
    <col min="3" max="3" width="5.625" style="1" customWidth="1"/>
    <col min="4" max="5" width="6.625" style="1" customWidth="1"/>
    <col min="6" max="6" width="4.625" style="1" customWidth="1"/>
    <col min="7" max="7" width="6.625" style="1" customWidth="1"/>
    <col min="8" max="8" width="6.375" style="1" customWidth="1"/>
    <col min="9" max="9" width="6.625" style="1" customWidth="1"/>
    <col min="10" max="10" width="1.625" style="1" customWidth="1"/>
    <col min="11" max="11" width="10.625" style="1" customWidth="1"/>
    <col min="12" max="12" width="15.625" style="1" customWidth="1"/>
    <col min="13" max="13" width="5.625" style="1" customWidth="1"/>
    <col min="14" max="15" width="6.625" style="1" customWidth="1"/>
    <col min="16" max="16" width="4.625" style="1" customWidth="1"/>
    <col min="17" max="17" width="6.625" style="1" customWidth="1"/>
    <col min="18" max="18" width="6.375" style="1" customWidth="1"/>
    <col min="19" max="19" width="6.625" style="1" customWidth="1"/>
    <col min="20" max="20" width="9.125" style="1" customWidth="1"/>
  </cols>
  <sheetData>
    <row r="1" spans="2:19" ht="26.25" customHeight="1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2:3" ht="6" customHeight="1">
      <c r="B2" s="102"/>
      <c r="C2" s="102"/>
    </row>
    <row r="3" spans="1:19" ht="19.5" customHeight="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ht="4.5" customHeight="1"/>
    <row r="5" spans="1:19" ht="12.75" customHeight="1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19" ht="12.75" customHeight="1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77" t="s">
        <v>21</v>
      </c>
      <c r="B8" s="78"/>
      <c r="C8" s="10">
        <v>1</v>
      </c>
      <c r="D8" s="11">
        <v>86</v>
      </c>
      <c r="E8" s="12">
        <v>43</v>
      </c>
      <c r="F8" s="12">
        <v>0</v>
      </c>
      <c r="G8" s="13">
        <f>IF(AND(ISBLANK(D8),ISBLANK(E8)),"",D8+E8)</f>
        <v>129</v>
      </c>
      <c r="H8" s="14">
        <f>IF(OR(ISNUMBER($G8),ISNUMBER($Q8)),(SIGN(N($G8)-N($Q8))+1)/2,"")</f>
        <v>0</v>
      </c>
      <c r="I8" s="15"/>
      <c r="K8" s="77" t="s">
        <v>22</v>
      </c>
      <c r="L8" s="78"/>
      <c r="M8" s="10">
        <v>1</v>
      </c>
      <c r="N8" s="11">
        <v>86</v>
      </c>
      <c r="O8" s="12">
        <v>44</v>
      </c>
      <c r="P8" s="12">
        <v>1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93</v>
      </c>
      <c r="E9" s="18">
        <v>43</v>
      </c>
      <c r="F9" s="18">
        <v>3</v>
      </c>
      <c r="G9" s="19">
        <f>IF(AND(ISBLANK(D9),ISBLANK(E9)),"",D9+E9)</f>
        <v>136</v>
      </c>
      <c r="H9" s="20">
        <f>IF(OR(ISNUMBER($G9),ISNUMBER($Q9)),(SIGN(N($G9)-N($Q9))+1)/2,"")</f>
        <v>0.5</v>
      </c>
      <c r="I9" s="15"/>
      <c r="K9" s="79"/>
      <c r="L9" s="80"/>
      <c r="M9" s="16">
        <v>2</v>
      </c>
      <c r="N9" s="17">
        <v>93</v>
      </c>
      <c r="O9" s="18">
        <v>43</v>
      </c>
      <c r="P9" s="18">
        <v>1</v>
      </c>
      <c r="Q9" s="19">
        <f>IF(AND(ISBLANK(N9),ISBLANK(O9)),"",N9+O9)</f>
        <v>136</v>
      </c>
      <c r="R9" s="20">
        <f>IF(ISNUMBER($H9),1-$H9,"")</f>
        <v>0.5</v>
      </c>
      <c r="S9" s="15"/>
    </row>
    <row r="10" spans="1:19" ht="12.75" customHeight="1">
      <c r="A10" s="71" t="s">
        <v>23</v>
      </c>
      <c r="B10" s="72"/>
      <c r="C10" s="16">
        <v>3</v>
      </c>
      <c r="D10" s="17">
        <v>93</v>
      </c>
      <c r="E10" s="18">
        <v>36</v>
      </c>
      <c r="F10" s="18">
        <v>4</v>
      </c>
      <c r="G10" s="19">
        <f>IF(AND(ISBLANK(D10),ISBLANK(E10)),"",D10+E10)</f>
        <v>129</v>
      </c>
      <c r="H10" s="20">
        <f>IF(OR(ISNUMBER($G10),ISNUMBER($Q10)),(SIGN(N($G10)-N($Q10))+1)/2,"")</f>
        <v>1</v>
      </c>
      <c r="I10" s="15"/>
      <c r="K10" s="71" t="s">
        <v>24</v>
      </c>
      <c r="L10" s="72"/>
      <c r="M10" s="16">
        <v>3</v>
      </c>
      <c r="N10" s="17">
        <v>83</v>
      </c>
      <c r="O10" s="18">
        <v>43</v>
      </c>
      <c r="P10" s="18">
        <v>0</v>
      </c>
      <c r="Q10" s="19">
        <f>IF(AND(ISBLANK(N10),ISBLANK(O10)),"",N10+O10)</f>
        <v>126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93</v>
      </c>
      <c r="E11" s="23">
        <v>52</v>
      </c>
      <c r="F11" s="23">
        <v>1</v>
      </c>
      <c r="G11" s="24">
        <f>IF(AND(ISBLANK(D11),ISBLANK(E11)),"",D11+E11)</f>
        <v>145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82</v>
      </c>
      <c r="O11" s="23">
        <v>36</v>
      </c>
      <c r="P11" s="23">
        <v>2</v>
      </c>
      <c r="Q11" s="24">
        <f>IF(AND(ISBLANK(N11),ISBLANK(O11)),"",N11+O11)</f>
        <v>118</v>
      </c>
      <c r="R11" s="25">
        <f>IF(ISNUMBER($H11),1-$H11,"")</f>
        <v>0</v>
      </c>
      <c r="S11" s="75">
        <f>IF(ISNUMBER($I11),1-$I11,"")</f>
        <v>0</v>
      </c>
    </row>
    <row r="12" spans="1:19" ht="15.75" customHeight="1">
      <c r="A12" s="81">
        <v>12847</v>
      </c>
      <c r="B12" s="82"/>
      <c r="C12" s="26" t="s">
        <v>18</v>
      </c>
      <c r="D12" s="27">
        <f>IF(ISNUMBER($G12),SUM(D8:D11),"")</f>
        <v>365</v>
      </c>
      <c r="E12" s="28">
        <f>IF(ISNUMBER($G12),SUM(E8:E11),"")</f>
        <v>174</v>
      </c>
      <c r="F12" s="28">
        <f>IF(ISNUMBER($G12),SUM(F8:F11),"")</f>
        <v>8</v>
      </c>
      <c r="G12" s="29">
        <f>IF(SUM($G8:$G11)+SUM($Q8:$Q11)&gt;0,SUM(G8:G11),"")</f>
        <v>539</v>
      </c>
      <c r="H12" s="27">
        <f>IF(ISNUMBER($G12),SUM(H8:H11),"")</f>
        <v>2.5</v>
      </c>
      <c r="I12" s="76"/>
      <c r="K12" s="81">
        <v>14713</v>
      </c>
      <c r="L12" s="82"/>
      <c r="M12" s="26" t="s">
        <v>18</v>
      </c>
      <c r="N12" s="27">
        <f>IF(ISNUMBER($G12),SUM(N8:N11),"")</f>
        <v>344</v>
      </c>
      <c r="O12" s="28">
        <f>IF(ISNUMBER($G12),SUM(O8:O11),"")</f>
        <v>166</v>
      </c>
      <c r="P12" s="28">
        <f>IF(ISNUMBER($G12),SUM(P8:P11),"")</f>
        <v>4</v>
      </c>
      <c r="Q12" s="29">
        <f>IF(SUM($G8:$G11)+SUM($Q8:$Q11)&gt;0,SUM(Q8:Q11),"")</f>
        <v>510</v>
      </c>
      <c r="R12" s="27">
        <f>IF(ISNUMBER($G12),SUM(R8:R11),"")</f>
        <v>1.5</v>
      </c>
      <c r="S12" s="76"/>
    </row>
    <row r="13" spans="1:19" ht="12.75" customHeight="1">
      <c r="A13" s="77" t="s">
        <v>25</v>
      </c>
      <c r="B13" s="78"/>
      <c r="C13" s="10">
        <v>1</v>
      </c>
      <c r="D13" s="11">
        <v>91</v>
      </c>
      <c r="E13" s="12">
        <v>36</v>
      </c>
      <c r="F13" s="12">
        <v>1</v>
      </c>
      <c r="G13" s="13">
        <f>IF(AND(ISBLANK(D13),ISBLANK(E13)),"",D13+E13)</f>
        <v>127</v>
      </c>
      <c r="H13" s="14">
        <f>IF(OR(ISNUMBER($G13),ISNUMBER($Q13)),(SIGN(N($G13)-N($Q13))+1)/2,"")</f>
        <v>0</v>
      </c>
      <c r="I13" s="15"/>
      <c r="K13" s="77" t="s">
        <v>26</v>
      </c>
      <c r="L13" s="78"/>
      <c r="M13" s="10">
        <v>1</v>
      </c>
      <c r="N13" s="11">
        <v>99</v>
      </c>
      <c r="O13" s="12">
        <v>32</v>
      </c>
      <c r="P13" s="12">
        <v>2</v>
      </c>
      <c r="Q13" s="13">
        <f>IF(AND(ISBLANK(N13),ISBLANK(O13)),"",N13+O13)</f>
        <v>131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102</v>
      </c>
      <c r="E14" s="18">
        <v>43</v>
      </c>
      <c r="F14" s="18">
        <v>0</v>
      </c>
      <c r="G14" s="19">
        <f>IF(AND(ISBLANK(D14),ISBLANK(E14)),"",D14+E14)</f>
        <v>145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89</v>
      </c>
      <c r="O14" s="18">
        <v>53</v>
      </c>
      <c r="P14" s="18">
        <v>2</v>
      </c>
      <c r="Q14" s="19">
        <f>IF(AND(ISBLANK(N14),ISBLANK(O14)),"",N14+O14)</f>
        <v>142</v>
      </c>
      <c r="R14" s="20">
        <f>IF(ISNUMBER($H14),1-$H14,"")</f>
        <v>0</v>
      </c>
      <c r="S14" s="15"/>
    </row>
    <row r="15" spans="1:19" ht="12.75" customHeight="1">
      <c r="A15" s="71" t="s">
        <v>24</v>
      </c>
      <c r="B15" s="72"/>
      <c r="C15" s="16">
        <v>3</v>
      </c>
      <c r="D15" s="17">
        <v>64</v>
      </c>
      <c r="E15" s="18">
        <v>60</v>
      </c>
      <c r="F15" s="18">
        <v>0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71" t="s">
        <v>27</v>
      </c>
      <c r="L15" s="72"/>
      <c r="M15" s="16">
        <v>3</v>
      </c>
      <c r="N15" s="17">
        <v>99</v>
      </c>
      <c r="O15" s="18">
        <v>44</v>
      </c>
      <c r="P15" s="18">
        <v>1</v>
      </c>
      <c r="Q15" s="19">
        <f>IF(AND(ISBLANK(N15),ISBLANK(O15)),"",N15+O15)</f>
        <v>143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93</v>
      </c>
      <c r="E16" s="23">
        <v>43</v>
      </c>
      <c r="F16" s="23">
        <v>1</v>
      </c>
      <c r="G16" s="24">
        <f>IF(AND(ISBLANK(D16),ISBLANK(E16)),"",D16+E16)</f>
        <v>136</v>
      </c>
      <c r="H16" s="25">
        <f>IF(OR(ISNUMBER($G16),ISNUMBER($Q16)),(SIGN(N($G16)-N($Q16))+1)/2,"")</f>
        <v>0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91</v>
      </c>
      <c r="O16" s="23">
        <v>50</v>
      </c>
      <c r="P16" s="23">
        <v>1</v>
      </c>
      <c r="Q16" s="24">
        <f>IF(AND(ISBLANK(N16),ISBLANK(O16)),"",N16+O16)</f>
        <v>141</v>
      </c>
      <c r="R16" s="25">
        <f>IF(ISNUMBER($H16),1-$H16,"")</f>
        <v>1</v>
      </c>
      <c r="S16" s="75">
        <f>IF(ISNUMBER($I16),1-$I16,"")</f>
        <v>1</v>
      </c>
    </row>
    <row r="17" spans="1:19" ht="15.75" customHeight="1">
      <c r="A17" s="81">
        <v>15475</v>
      </c>
      <c r="B17" s="82"/>
      <c r="C17" s="26" t="s">
        <v>18</v>
      </c>
      <c r="D17" s="27">
        <f>IF(ISNUMBER($G17),SUM(D13:D16),"")</f>
        <v>350</v>
      </c>
      <c r="E17" s="28">
        <f>IF(ISNUMBER($G17),SUM(E13:E16),"")</f>
        <v>182</v>
      </c>
      <c r="F17" s="28">
        <f>IF(ISNUMBER($G17),SUM(F13:F16),"")</f>
        <v>2</v>
      </c>
      <c r="G17" s="29">
        <f>IF(SUM($G13:$G16)+SUM($Q13:$Q16)&gt;0,SUM(G13:G16),"")</f>
        <v>532</v>
      </c>
      <c r="H17" s="27">
        <f>IF(ISNUMBER($G17),SUM(H13:H16),"")</f>
        <v>1</v>
      </c>
      <c r="I17" s="76"/>
      <c r="K17" s="81">
        <v>2067</v>
      </c>
      <c r="L17" s="82"/>
      <c r="M17" s="26" t="s">
        <v>18</v>
      </c>
      <c r="N17" s="27">
        <f>IF(ISNUMBER($G17),SUM(N13:N16),"")</f>
        <v>378</v>
      </c>
      <c r="O17" s="28">
        <f>IF(ISNUMBER($G17),SUM(O13:O16),"")</f>
        <v>179</v>
      </c>
      <c r="P17" s="28">
        <f>IF(ISNUMBER($G17),SUM(P13:P16),"")</f>
        <v>6</v>
      </c>
      <c r="Q17" s="29">
        <f>IF(SUM($G13:$G16)+SUM($Q13:$Q16)&gt;0,SUM(Q13:Q16),"")</f>
        <v>557</v>
      </c>
      <c r="R17" s="27">
        <f>IF(ISNUMBER($G17),SUM(R13:R16),"")</f>
        <v>3</v>
      </c>
      <c r="S17" s="76"/>
    </row>
    <row r="18" spans="1:19" ht="12.75" customHeight="1">
      <c r="A18" s="77" t="s">
        <v>28</v>
      </c>
      <c r="B18" s="78"/>
      <c r="C18" s="10">
        <v>1</v>
      </c>
      <c r="D18" s="11">
        <v>90</v>
      </c>
      <c r="E18" s="12">
        <v>45</v>
      </c>
      <c r="F18" s="12">
        <v>3</v>
      </c>
      <c r="G18" s="13">
        <f>IF(AND(ISBLANK(D18),ISBLANK(E18)),"",D18+E18)</f>
        <v>135</v>
      </c>
      <c r="H18" s="14">
        <f>IF(OR(ISNUMBER($G18),ISNUMBER($Q18)),(SIGN(N($G18)-N($Q18))+1)/2,"")</f>
        <v>1</v>
      </c>
      <c r="I18" s="15"/>
      <c r="K18" s="77" t="s">
        <v>29</v>
      </c>
      <c r="L18" s="78"/>
      <c r="M18" s="10">
        <v>1</v>
      </c>
      <c r="N18" s="11">
        <v>106</v>
      </c>
      <c r="O18" s="12">
        <v>27</v>
      </c>
      <c r="P18" s="12">
        <v>4</v>
      </c>
      <c r="Q18" s="13">
        <f>IF(AND(ISBLANK(N18),ISBLANK(O18)),"",N18+O18)</f>
        <v>133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91</v>
      </c>
      <c r="E19" s="18">
        <v>44</v>
      </c>
      <c r="F19" s="18">
        <v>1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95</v>
      </c>
      <c r="O19" s="18">
        <v>35</v>
      </c>
      <c r="P19" s="18">
        <v>2</v>
      </c>
      <c r="Q19" s="19">
        <f>IF(AND(ISBLANK(N19),ISBLANK(O19)),"",N19+O19)</f>
        <v>130</v>
      </c>
      <c r="R19" s="20">
        <f>IF(ISNUMBER($H19),1-$H19,"")</f>
        <v>0</v>
      </c>
      <c r="S19" s="15"/>
    </row>
    <row r="20" spans="1:19" ht="12.75" customHeight="1">
      <c r="A20" s="71" t="s">
        <v>30</v>
      </c>
      <c r="B20" s="72"/>
      <c r="C20" s="16">
        <v>3</v>
      </c>
      <c r="D20" s="17">
        <v>89</v>
      </c>
      <c r="E20" s="18">
        <v>27</v>
      </c>
      <c r="F20" s="18">
        <v>2</v>
      </c>
      <c r="G20" s="19">
        <f>IF(AND(ISBLANK(D20),ISBLANK(E20)),"",D20+E20)</f>
        <v>116</v>
      </c>
      <c r="H20" s="20">
        <f>IF(OR(ISNUMBER($G20),ISNUMBER($Q20)),(SIGN(N($G20)-N($Q20))+1)/2,"")</f>
        <v>1</v>
      </c>
      <c r="I20" s="15"/>
      <c r="K20" s="71" t="s">
        <v>31</v>
      </c>
      <c r="L20" s="72"/>
      <c r="M20" s="16">
        <v>3</v>
      </c>
      <c r="N20" s="17">
        <v>86</v>
      </c>
      <c r="O20" s="18">
        <v>26</v>
      </c>
      <c r="P20" s="18">
        <v>1</v>
      </c>
      <c r="Q20" s="19">
        <f>IF(AND(ISBLANK(N20),ISBLANK(O20)),"",N20+O20)</f>
        <v>112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89</v>
      </c>
      <c r="E21" s="23">
        <v>50</v>
      </c>
      <c r="F21" s="23">
        <v>1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93</v>
      </c>
      <c r="O21" s="23">
        <v>43</v>
      </c>
      <c r="P21" s="23">
        <v>2</v>
      </c>
      <c r="Q21" s="24">
        <f>IF(AND(ISBLANK(N21),ISBLANK(O21)),"",N21+O21)</f>
        <v>136</v>
      </c>
      <c r="R21" s="25">
        <f>IF(ISNUMBER($H21),1-$H21,"")</f>
        <v>0</v>
      </c>
      <c r="S21" s="75">
        <f>IF(ISNUMBER($I21),1-$I21,"")</f>
        <v>0</v>
      </c>
    </row>
    <row r="22" spans="1:19" ht="15.75" customHeight="1">
      <c r="A22" s="81">
        <v>20304</v>
      </c>
      <c r="B22" s="82"/>
      <c r="C22" s="26" t="s">
        <v>18</v>
      </c>
      <c r="D22" s="27">
        <f>IF(ISNUMBER($G22),SUM(D18:D21),"")</f>
        <v>359</v>
      </c>
      <c r="E22" s="28">
        <f>IF(ISNUMBER($G22),SUM(E18:E21),"")</f>
        <v>166</v>
      </c>
      <c r="F22" s="28">
        <f>IF(ISNUMBER($G22),SUM(F18:F21),"")</f>
        <v>7</v>
      </c>
      <c r="G22" s="29">
        <f>IF(SUM($G18:$G21)+SUM($Q18:$Q21)&gt;0,SUM(G18:G21),"")</f>
        <v>525</v>
      </c>
      <c r="H22" s="27">
        <f>IF(ISNUMBER($G22),SUM(H18:H21),"")</f>
        <v>4</v>
      </c>
      <c r="I22" s="76"/>
      <c r="K22" s="81">
        <v>4908</v>
      </c>
      <c r="L22" s="82"/>
      <c r="M22" s="26" t="s">
        <v>18</v>
      </c>
      <c r="N22" s="27">
        <f>IF(ISNUMBER($G22),SUM(N18:N21),"")</f>
        <v>380</v>
      </c>
      <c r="O22" s="28">
        <f>IF(ISNUMBER($G22),SUM(O18:O21),"")</f>
        <v>131</v>
      </c>
      <c r="P22" s="28">
        <f>IF(ISNUMBER($G22),SUM(P18:P21),"")</f>
        <v>9</v>
      </c>
      <c r="Q22" s="29">
        <f>IF(SUM($G18:$G21)+SUM($Q18:$Q21)&gt;0,SUM(Q18:Q21),"")</f>
        <v>511</v>
      </c>
      <c r="R22" s="27">
        <f>IF(ISNUMBER($G22),SUM(R18:R21),"")</f>
        <v>0</v>
      </c>
      <c r="S22" s="76"/>
    </row>
    <row r="23" spans="1:19" ht="12.75" customHeight="1">
      <c r="A23" s="77" t="s">
        <v>32</v>
      </c>
      <c r="B23" s="78"/>
      <c r="C23" s="10">
        <v>1</v>
      </c>
      <c r="D23" s="11">
        <v>81</v>
      </c>
      <c r="E23" s="12">
        <v>45</v>
      </c>
      <c r="F23" s="12">
        <v>1</v>
      </c>
      <c r="G23" s="13">
        <f>IF(AND(ISBLANK(D23),ISBLANK(E23)),"",D23+E23)</f>
        <v>126</v>
      </c>
      <c r="H23" s="14">
        <f>IF(OR(ISNUMBER($G23),ISNUMBER($Q23)),(SIGN(N($G23)-N($Q23))+1)/2,"")</f>
        <v>0</v>
      </c>
      <c r="I23" s="15"/>
      <c r="K23" s="77" t="s">
        <v>33</v>
      </c>
      <c r="L23" s="78"/>
      <c r="M23" s="10">
        <v>1</v>
      </c>
      <c r="N23" s="11">
        <v>85</v>
      </c>
      <c r="O23" s="12">
        <v>51</v>
      </c>
      <c r="P23" s="12">
        <v>2</v>
      </c>
      <c r="Q23" s="13">
        <f>IF(AND(ISBLANK(N23),ISBLANK(O23)),"",N23+O23)</f>
        <v>136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81</v>
      </c>
      <c r="E24" s="18">
        <v>36</v>
      </c>
      <c r="F24" s="18">
        <v>2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99</v>
      </c>
      <c r="O24" s="18">
        <v>36</v>
      </c>
      <c r="P24" s="18">
        <v>4</v>
      </c>
      <c r="Q24" s="19">
        <f>IF(AND(ISBLANK(N24),ISBLANK(O24)),"",N24+O24)</f>
        <v>135</v>
      </c>
      <c r="R24" s="20">
        <f>IF(ISNUMBER($H24),1-$H24,"")</f>
        <v>1</v>
      </c>
      <c r="S24" s="15"/>
    </row>
    <row r="25" spans="1:19" ht="12.75" customHeight="1">
      <c r="A25" s="71" t="s">
        <v>34</v>
      </c>
      <c r="B25" s="72"/>
      <c r="C25" s="16">
        <v>3</v>
      </c>
      <c r="D25" s="17">
        <v>93</v>
      </c>
      <c r="E25" s="18">
        <v>44</v>
      </c>
      <c r="F25" s="18">
        <v>0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71" t="s">
        <v>35</v>
      </c>
      <c r="L25" s="72"/>
      <c r="M25" s="16">
        <v>3</v>
      </c>
      <c r="N25" s="17">
        <v>81</v>
      </c>
      <c r="O25" s="18">
        <v>52</v>
      </c>
      <c r="P25" s="18">
        <v>1</v>
      </c>
      <c r="Q25" s="19">
        <f>IF(AND(ISBLANK(N25),ISBLANK(O25)),"",N25+O25)</f>
        <v>133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90</v>
      </c>
      <c r="E26" s="23">
        <v>36</v>
      </c>
      <c r="F26" s="23">
        <v>4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94</v>
      </c>
      <c r="O26" s="23">
        <v>44</v>
      </c>
      <c r="P26" s="23">
        <v>1</v>
      </c>
      <c r="Q26" s="24">
        <f>IF(AND(ISBLANK(N26),ISBLANK(O26)),"",N26+O26)</f>
        <v>138</v>
      </c>
      <c r="R26" s="25">
        <f>IF(ISNUMBER($H26),1-$H26,"")</f>
        <v>1</v>
      </c>
      <c r="S26" s="75">
        <f>IF(ISNUMBER($I26),1-$I26,"")</f>
        <v>1</v>
      </c>
    </row>
    <row r="27" spans="1:19" ht="15.75" customHeight="1">
      <c r="A27" s="81">
        <v>13631</v>
      </c>
      <c r="B27" s="82"/>
      <c r="C27" s="26" t="s">
        <v>18</v>
      </c>
      <c r="D27" s="27">
        <f>IF(ISNUMBER($G27),SUM(D23:D26),"")</f>
        <v>345</v>
      </c>
      <c r="E27" s="28">
        <f>IF(ISNUMBER($G27),SUM(E23:E26),"")</f>
        <v>161</v>
      </c>
      <c r="F27" s="28">
        <f>IF(ISNUMBER($G27),SUM(F23:F26),"")</f>
        <v>7</v>
      </c>
      <c r="G27" s="29">
        <f>IF(SUM($G23:$G26)+SUM($Q23:$Q26)&gt;0,SUM(G23:G26),"")</f>
        <v>506</v>
      </c>
      <c r="H27" s="27">
        <f>IF(ISNUMBER($G27),SUM(H23:H26),"")</f>
        <v>1</v>
      </c>
      <c r="I27" s="76"/>
      <c r="K27" s="81">
        <v>2047</v>
      </c>
      <c r="L27" s="82"/>
      <c r="M27" s="26" t="s">
        <v>18</v>
      </c>
      <c r="N27" s="27">
        <f>IF(ISNUMBER($G27),SUM(N23:N26),"")</f>
        <v>359</v>
      </c>
      <c r="O27" s="28">
        <f>IF(ISNUMBER($G27),SUM(O23:O26),"")</f>
        <v>183</v>
      </c>
      <c r="P27" s="28">
        <f>IF(ISNUMBER($G27),SUM(P23:P26),"")</f>
        <v>8</v>
      </c>
      <c r="Q27" s="29">
        <f>IF(SUM($G23:$G26)+SUM($Q23:$Q26)&gt;0,SUM(Q23:Q26),"")</f>
        <v>542</v>
      </c>
      <c r="R27" s="27">
        <f>IF(ISNUMBER($G27),SUM(R23:R26),"")</f>
        <v>3</v>
      </c>
      <c r="S27" s="76"/>
    </row>
    <row r="28" spans="1:19" ht="12.75" customHeight="1">
      <c r="A28" s="77" t="s">
        <v>36</v>
      </c>
      <c r="B28" s="78"/>
      <c r="C28" s="10">
        <v>1</v>
      </c>
      <c r="D28" s="11">
        <v>86</v>
      </c>
      <c r="E28" s="12">
        <v>53</v>
      </c>
      <c r="F28" s="12">
        <v>1</v>
      </c>
      <c r="G28" s="13">
        <f>IF(AND(ISBLANK(D28),ISBLANK(E28)),"",D28+E28)</f>
        <v>139</v>
      </c>
      <c r="H28" s="14">
        <f>IF(OR(ISNUMBER($G28),ISNUMBER($Q28)),(SIGN(N($G28)-N($Q28))+1)/2,"")</f>
        <v>0</v>
      </c>
      <c r="I28" s="15"/>
      <c r="K28" s="77" t="s">
        <v>37</v>
      </c>
      <c r="L28" s="78"/>
      <c r="M28" s="10">
        <v>1</v>
      </c>
      <c r="N28" s="11">
        <v>102</v>
      </c>
      <c r="O28" s="12">
        <v>44</v>
      </c>
      <c r="P28" s="12">
        <v>0</v>
      </c>
      <c r="Q28" s="13">
        <f>IF(AND(ISBLANK(N28),ISBLANK(O28)),"",N28+O28)</f>
        <v>146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75</v>
      </c>
      <c r="E29" s="18">
        <v>42</v>
      </c>
      <c r="F29" s="18">
        <v>2</v>
      </c>
      <c r="G29" s="19">
        <f>IF(AND(ISBLANK(D29),ISBLANK(E29)),"",D29+E29)</f>
        <v>117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92</v>
      </c>
      <c r="O29" s="18">
        <v>44</v>
      </c>
      <c r="P29" s="18">
        <v>1</v>
      </c>
      <c r="Q29" s="19">
        <f>IF(AND(ISBLANK(N29),ISBLANK(O29)),"",N29+O29)</f>
        <v>136</v>
      </c>
      <c r="R29" s="20">
        <f>IF(ISNUMBER($H29),1-$H29,"")</f>
        <v>1</v>
      </c>
      <c r="S29" s="15"/>
    </row>
    <row r="30" spans="1:19" ht="12.75" customHeight="1">
      <c r="A30" s="71" t="s">
        <v>34</v>
      </c>
      <c r="B30" s="72"/>
      <c r="C30" s="16">
        <v>3</v>
      </c>
      <c r="D30" s="17">
        <v>110</v>
      </c>
      <c r="E30" s="18">
        <v>45</v>
      </c>
      <c r="F30" s="18">
        <v>2</v>
      </c>
      <c r="G30" s="19">
        <f>IF(AND(ISBLANK(D30),ISBLANK(E30)),"",D30+E30)</f>
        <v>155</v>
      </c>
      <c r="H30" s="20">
        <f>IF(OR(ISNUMBER($G30),ISNUMBER($Q30)),(SIGN(N($G30)-N($Q30))+1)/2,"")</f>
        <v>1</v>
      </c>
      <c r="I30" s="15"/>
      <c r="K30" s="71" t="s">
        <v>24</v>
      </c>
      <c r="L30" s="72"/>
      <c r="M30" s="16">
        <v>3</v>
      </c>
      <c r="N30" s="17">
        <v>91</v>
      </c>
      <c r="O30" s="18">
        <v>43</v>
      </c>
      <c r="P30" s="18">
        <v>0</v>
      </c>
      <c r="Q30" s="19">
        <f>IF(AND(ISBLANK(N30),ISBLANK(O30)),"",N30+O30)</f>
        <v>134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88</v>
      </c>
      <c r="E31" s="23">
        <v>54</v>
      </c>
      <c r="F31" s="23">
        <v>0</v>
      </c>
      <c r="G31" s="24">
        <f>IF(AND(ISBLANK(D31),ISBLANK(E31)),"",D31+E31)</f>
        <v>142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95</v>
      </c>
      <c r="O31" s="23">
        <v>51</v>
      </c>
      <c r="P31" s="23">
        <v>0</v>
      </c>
      <c r="Q31" s="24">
        <f>IF(AND(ISBLANK(N31),ISBLANK(O31)),"",N31+O31)</f>
        <v>146</v>
      </c>
      <c r="R31" s="25">
        <f>IF(ISNUMBER($H31),1-$H31,"")</f>
        <v>1</v>
      </c>
      <c r="S31" s="75">
        <f>IF(ISNUMBER($I31),1-$I31,"")</f>
        <v>1</v>
      </c>
    </row>
    <row r="32" spans="1:19" ht="15.75" customHeight="1">
      <c r="A32" s="81">
        <v>15988</v>
      </c>
      <c r="B32" s="82"/>
      <c r="C32" s="26" t="s">
        <v>18</v>
      </c>
      <c r="D32" s="27">
        <f>IF(ISNUMBER($G32),SUM(D28:D31),"")</f>
        <v>359</v>
      </c>
      <c r="E32" s="28">
        <f>IF(ISNUMBER($G32),SUM(E28:E31),"")</f>
        <v>194</v>
      </c>
      <c r="F32" s="28">
        <f>IF(ISNUMBER($G32),SUM(F28:F31),"")</f>
        <v>5</v>
      </c>
      <c r="G32" s="29">
        <f>IF(SUM($G28:$G31)+SUM($Q28:$Q31)&gt;0,SUM(G28:G31),"")</f>
        <v>553</v>
      </c>
      <c r="H32" s="27">
        <f>IF(ISNUMBER($G32),SUM(H28:H31),"")</f>
        <v>1</v>
      </c>
      <c r="I32" s="76"/>
      <c r="K32" s="81">
        <v>4637</v>
      </c>
      <c r="L32" s="82"/>
      <c r="M32" s="26" t="s">
        <v>18</v>
      </c>
      <c r="N32" s="27">
        <f>IF(ISNUMBER($G32),SUM(N28:N31),"")</f>
        <v>380</v>
      </c>
      <c r="O32" s="28">
        <f>IF(ISNUMBER($G32),SUM(O28:O31),"")</f>
        <v>182</v>
      </c>
      <c r="P32" s="28">
        <f>IF(ISNUMBER($G32),SUM(P28:P31),"")</f>
        <v>1</v>
      </c>
      <c r="Q32" s="29">
        <f>IF(SUM($G28:$G31)+SUM($Q28:$Q31)&gt;0,SUM(Q28:Q31),"")</f>
        <v>562</v>
      </c>
      <c r="R32" s="27">
        <f>IF(ISNUMBER($G32),SUM(R28:R31),"")</f>
        <v>3</v>
      </c>
      <c r="S32" s="76"/>
    </row>
    <row r="33" spans="1:19" ht="12.75" customHeight="1">
      <c r="A33" s="77" t="s">
        <v>38</v>
      </c>
      <c r="B33" s="78"/>
      <c r="C33" s="10">
        <v>1</v>
      </c>
      <c r="D33" s="11">
        <v>101</v>
      </c>
      <c r="E33" s="12">
        <v>71</v>
      </c>
      <c r="F33" s="12">
        <v>0</v>
      </c>
      <c r="G33" s="13">
        <f>IF(AND(ISBLANK(D33),ISBLANK(E33)),"",D33+E33)</f>
        <v>172</v>
      </c>
      <c r="H33" s="14">
        <f>IF(OR(ISNUMBER($G33),ISNUMBER($Q33)),(SIGN(N($G33)-N($Q33))+1)/2,"")</f>
        <v>1</v>
      </c>
      <c r="I33" s="15"/>
      <c r="K33" s="77" t="s">
        <v>39</v>
      </c>
      <c r="L33" s="78"/>
      <c r="M33" s="10">
        <v>1</v>
      </c>
      <c r="N33" s="11">
        <v>94</v>
      </c>
      <c r="O33" s="12">
        <v>50</v>
      </c>
      <c r="P33" s="12">
        <v>3</v>
      </c>
      <c r="Q33" s="13">
        <f>IF(AND(ISBLANK(N33),ISBLANK(O33)),"",N33+O33)</f>
        <v>144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80</v>
      </c>
      <c r="E34" s="18">
        <v>45</v>
      </c>
      <c r="F34" s="18">
        <v>0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99</v>
      </c>
      <c r="O34" s="18">
        <v>54</v>
      </c>
      <c r="P34" s="18">
        <v>2</v>
      </c>
      <c r="Q34" s="19">
        <f>IF(AND(ISBLANK(N34),ISBLANK(O34)),"",N34+O34)</f>
        <v>153</v>
      </c>
      <c r="R34" s="20">
        <f>IF(ISNUMBER($H34),1-$H34,"")</f>
        <v>1</v>
      </c>
      <c r="S34" s="15"/>
    </row>
    <row r="35" spans="1:19" ht="12.75" customHeight="1">
      <c r="A35" s="71" t="s">
        <v>40</v>
      </c>
      <c r="B35" s="72"/>
      <c r="C35" s="16">
        <v>3</v>
      </c>
      <c r="D35" s="17">
        <v>85</v>
      </c>
      <c r="E35" s="18">
        <v>44</v>
      </c>
      <c r="F35" s="18">
        <v>2</v>
      </c>
      <c r="G35" s="19">
        <f>IF(AND(ISBLANK(D35),ISBLANK(E35)),"",D35+E35)</f>
        <v>129</v>
      </c>
      <c r="H35" s="20">
        <f>IF(OR(ISNUMBER($G35),ISNUMBER($Q35)),(SIGN(N($G35)-N($Q35))+1)/2,"")</f>
        <v>0</v>
      </c>
      <c r="I35" s="15"/>
      <c r="K35" s="71" t="s">
        <v>40</v>
      </c>
      <c r="L35" s="72"/>
      <c r="M35" s="16">
        <v>3</v>
      </c>
      <c r="N35" s="17">
        <v>102</v>
      </c>
      <c r="O35" s="18">
        <v>44</v>
      </c>
      <c r="P35" s="18">
        <v>2</v>
      </c>
      <c r="Q35" s="19">
        <f>IF(AND(ISBLANK(N35),ISBLANK(O35)),"",N35+O35)</f>
        <v>146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111</v>
      </c>
      <c r="E36" s="23">
        <v>35</v>
      </c>
      <c r="F36" s="23">
        <v>2</v>
      </c>
      <c r="G36" s="24">
        <f>IF(AND(ISBLANK(D36),ISBLANK(E36)),"",D36+E36)</f>
        <v>146</v>
      </c>
      <c r="H36" s="25">
        <f>IF(OR(ISNUMBER($G36),ISNUMBER($Q36)),(SIGN(N($G36)-N($Q36))+1)/2,"")</f>
        <v>1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90</v>
      </c>
      <c r="O36" s="23">
        <v>44</v>
      </c>
      <c r="P36" s="23">
        <v>0</v>
      </c>
      <c r="Q36" s="24">
        <f>IF(AND(ISBLANK(N36),ISBLANK(O36)),"",N36+O36)</f>
        <v>134</v>
      </c>
      <c r="R36" s="25">
        <f>IF(ISNUMBER($H36),1-$H36,"")</f>
        <v>0</v>
      </c>
      <c r="S36" s="75">
        <f>IF(ISNUMBER($I36),1-$I36,"")</f>
        <v>1</v>
      </c>
    </row>
    <row r="37" spans="1:19" ht="15.75" customHeight="1">
      <c r="A37" s="81">
        <v>19893</v>
      </c>
      <c r="B37" s="82"/>
      <c r="C37" s="26" t="s">
        <v>18</v>
      </c>
      <c r="D37" s="27">
        <f>IF(ISNUMBER($G37),SUM(D33:D36),"")</f>
        <v>377</v>
      </c>
      <c r="E37" s="28">
        <f>IF(ISNUMBER($G37),SUM(E33:E36),"")</f>
        <v>195</v>
      </c>
      <c r="F37" s="28">
        <f>IF(ISNUMBER($G37),SUM(F33:F36),"")</f>
        <v>4</v>
      </c>
      <c r="G37" s="29">
        <f>IF(SUM($G33:$G36)+SUM($Q33:$Q36)&gt;0,SUM(G33:G36),"")</f>
        <v>572</v>
      </c>
      <c r="H37" s="27">
        <f>IF(ISNUMBER($G37),SUM(H33:H36),"")</f>
        <v>2</v>
      </c>
      <c r="I37" s="76"/>
      <c r="K37" s="81">
        <v>14254</v>
      </c>
      <c r="L37" s="82"/>
      <c r="M37" s="26" t="s">
        <v>18</v>
      </c>
      <c r="N37" s="27">
        <f>IF(ISNUMBER($G37),SUM(N33:N36),"")</f>
        <v>385</v>
      </c>
      <c r="O37" s="28">
        <f>IF(ISNUMBER($G37),SUM(O33:O36),"")</f>
        <v>192</v>
      </c>
      <c r="P37" s="28">
        <f>IF(ISNUMBER($G37),SUM(P33:P36),"")</f>
        <v>7</v>
      </c>
      <c r="Q37" s="29">
        <f>IF(SUM($G33:$G36)+SUM($Q33:$Q36)&gt;0,SUM(Q33:Q36),"")</f>
        <v>577</v>
      </c>
      <c r="R37" s="27">
        <f>IF(ISNUMBER($G37),SUM(R33:R36),"")</f>
        <v>2</v>
      </c>
      <c r="S37" s="76"/>
    </row>
    <row r="38" ht="4.5" customHeight="1"/>
    <row r="39" spans="1:19" ht="19.5" customHeight="1">
      <c r="A39" s="30"/>
      <c r="B39" s="31"/>
      <c r="C39" s="32" t="s">
        <v>41</v>
      </c>
      <c r="D39" s="33">
        <f>IF(ISNUMBER($G39),SUM(D12,D17,D22,D27,D32,D37),"")</f>
        <v>2155</v>
      </c>
      <c r="E39" s="34">
        <f>IF(ISNUMBER($G39),SUM(E12,E17,E22,E27,E32,E37),"")</f>
        <v>1072</v>
      </c>
      <c r="F39" s="34">
        <f>IF(ISNUMBER($G39),SUM(F12,F17,F22,F27,F32,F37),"")</f>
        <v>33</v>
      </c>
      <c r="G39" s="35">
        <f>IF(SUM($G$8:$G$37)+SUM($Q$8:$Q$37)&gt;0,SUM(G12,G17,G22,G27,G32,G37),"")</f>
        <v>3227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0</v>
      </c>
      <c r="K39" s="30"/>
      <c r="L39" s="31"/>
      <c r="M39" s="32" t="s">
        <v>41</v>
      </c>
      <c r="N39" s="33">
        <f>IF(ISNUMBER($G39),SUM(N12,N17,N22,N27,N32,N37),"")</f>
        <v>2226</v>
      </c>
      <c r="O39" s="34">
        <f>IF(ISNUMBER($G39),SUM(O12,O17,O22,O27,O32,O37),"")</f>
        <v>1033</v>
      </c>
      <c r="P39" s="34">
        <f>IF(ISNUMBER($G39),SUM(P12,P17,P22,P27,P32,P37),"")</f>
        <v>35</v>
      </c>
      <c r="Q39" s="35">
        <f>IF(SUM($G$8:$G$37)+SUM($Q$8:$Q$37)&gt;0,SUM(Q12,Q17,Q22,Q27,Q32,Q37),"")</f>
        <v>3259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42</v>
      </c>
      <c r="C41" s="115" t="s">
        <v>43</v>
      </c>
      <c r="D41" s="115"/>
      <c r="E41" s="115"/>
      <c r="G41" s="104" t="s">
        <v>44</v>
      </c>
      <c r="H41" s="104"/>
      <c r="I41" s="39">
        <f>IF(ISNUMBER(I$39),SUM(I11,I16,I21,I26,I31,I36,I39),"")</f>
        <v>2</v>
      </c>
      <c r="K41" s="38"/>
      <c r="L41" s="42" t="s">
        <v>42</v>
      </c>
      <c r="M41" s="115" t="s">
        <v>45</v>
      </c>
      <c r="N41" s="115"/>
      <c r="O41" s="115"/>
      <c r="Q41" s="104" t="s">
        <v>44</v>
      </c>
      <c r="R41" s="104"/>
      <c r="S41" s="39">
        <f>IF(ISNUMBER(S$39),SUM(S11,S16,S21,S26,S31,S36,S39),"")</f>
        <v>6</v>
      </c>
    </row>
    <row r="42" spans="1:19" ht="18" customHeight="1">
      <c r="A42" s="38"/>
      <c r="B42" s="42" t="s">
        <v>46</v>
      </c>
      <c r="C42" s="116"/>
      <c r="D42" s="116"/>
      <c r="E42" s="116"/>
      <c r="G42" s="41"/>
      <c r="H42" s="41"/>
      <c r="I42" s="41"/>
      <c r="K42" s="38"/>
      <c r="L42" s="42" t="s">
        <v>46</v>
      </c>
      <c r="M42" s="116"/>
      <c r="N42" s="116"/>
      <c r="O42" s="116"/>
      <c r="Q42" s="41"/>
      <c r="R42" s="41"/>
      <c r="S42" s="41"/>
    </row>
    <row r="43" spans="1:19" ht="19.5" customHeight="1">
      <c r="A43" s="42" t="s">
        <v>47</v>
      </c>
      <c r="B43" s="42" t="s">
        <v>48</v>
      </c>
      <c r="C43" s="117" t="s">
        <v>49</v>
      </c>
      <c r="D43" s="117"/>
      <c r="E43" s="117"/>
      <c r="F43" s="117"/>
      <c r="G43" s="117"/>
      <c r="H43" s="117"/>
      <c r="I43" s="42"/>
      <c r="J43" s="42"/>
      <c r="K43" s="42" t="s">
        <v>50</v>
      </c>
      <c r="L43" s="117" t="s">
        <v>51</v>
      </c>
      <c r="M43" s="117"/>
      <c r="O43" s="42" t="s">
        <v>46</v>
      </c>
      <c r="P43" s="117"/>
      <c r="Q43" s="117"/>
      <c r="R43" s="117"/>
      <c r="S43" s="11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 – SKK Rokycany ˝B˝</v>
      </c>
    </row>
    <row r="46" spans="2:11" ht="19.5" customHeight="1">
      <c r="B46" s="2" t="s">
        <v>52</v>
      </c>
      <c r="C46" s="112" t="s">
        <v>53</v>
      </c>
      <c r="D46" s="112"/>
      <c r="I46" s="2" t="s">
        <v>54</v>
      </c>
      <c r="J46" s="112">
        <v>20</v>
      </c>
      <c r="K46" s="112"/>
    </row>
    <row r="47" spans="2:19" ht="19.5" customHeight="1">
      <c r="B47" s="2" t="s">
        <v>55</v>
      </c>
      <c r="C47" s="113" t="s">
        <v>56</v>
      </c>
      <c r="D47" s="113"/>
      <c r="I47" s="2" t="s">
        <v>57</v>
      </c>
      <c r="J47" s="113">
        <v>10</v>
      </c>
      <c r="K47" s="113"/>
      <c r="P47" s="2" t="s">
        <v>58</v>
      </c>
      <c r="Q47" s="108" t="s">
        <v>59</v>
      </c>
      <c r="R47" s="108"/>
      <c r="S47" s="108"/>
    </row>
    <row r="48" ht="9.75" customHeight="1"/>
    <row r="49" spans="1:19" ht="15" customHeight="1">
      <c r="A49" s="105" t="s">
        <v>60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61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62</v>
      </c>
      <c r="C55" s="46"/>
      <c r="D55" s="47"/>
      <c r="E55" s="59" t="s">
        <v>63</v>
      </c>
      <c r="F55" s="46"/>
      <c r="G55" s="46"/>
      <c r="H55" s="46"/>
      <c r="I55" s="47"/>
      <c r="J55" s="44"/>
      <c r="K55" s="54"/>
      <c r="L55" s="59" t="s">
        <v>62</v>
      </c>
      <c r="M55" s="46"/>
      <c r="N55" s="47"/>
      <c r="O55" s="59" t="s">
        <v>63</v>
      </c>
      <c r="P55" s="46"/>
      <c r="Q55" s="46"/>
      <c r="R55" s="46"/>
      <c r="S55" s="57"/>
    </row>
    <row r="56" spans="1:19" ht="21" customHeight="1">
      <c r="A56" s="53" t="s">
        <v>64</v>
      </c>
      <c r="B56" s="48" t="s">
        <v>65</v>
      </c>
      <c r="C56" s="49"/>
      <c r="D56" s="50" t="s">
        <v>66</v>
      </c>
      <c r="E56" s="48" t="s">
        <v>65</v>
      </c>
      <c r="F56" s="51"/>
      <c r="G56" s="51"/>
      <c r="H56" s="55"/>
      <c r="I56" s="50" t="s">
        <v>66</v>
      </c>
      <c r="J56" s="44"/>
      <c r="K56" s="56" t="s">
        <v>64</v>
      </c>
      <c r="L56" s="48" t="s">
        <v>65</v>
      </c>
      <c r="M56" s="49"/>
      <c r="N56" s="50" t="s">
        <v>66</v>
      </c>
      <c r="O56" s="48" t="s">
        <v>65</v>
      </c>
      <c r="P56" s="51"/>
      <c r="Q56" s="51"/>
      <c r="R56" s="55"/>
      <c r="S56" s="58" t="s">
        <v>66</v>
      </c>
    </row>
    <row r="57" spans="1:19" ht="21" customHeight="1">
      <c r="A57" s="67"/>
      <c r="B57" s="118"/>
      <c r="C57" s="119"/>
      <c r="D57" s="68"/>
      <c r="E57" s="118"/>
      <c r="F57" s="120"/>
      <c r="G57" s="120"/>
      <c r="H57" s="119"/>
      <c r="I57" s="68"/>
      <c r="J57" s="44"/>
      <c r="K57" s="69"/>
      <c r="L57" s="118"/>
      <c r="M57" s="119"/>
      <c r="N57" s="68"/>
      <c r="O57" s="118"/>
      <c r="P57" s="120"/>
      <c r="Q57" s="120"/>
      <c r="R57" s="119"/>
      <c r="S57" s="70"/>
    </row>
    <row r="58" spans="1:19" ht="21" customHeight="1">
      <c r="A58" s="67"/>
      <c r="B58" s="118"/>
      <c r="C58" s="119"/>
      <c r="D58" s="68"/>
      <c r="E58" s="118"/>
      <c r="F58" s="120"/>
      <c r="G58" s="120"/>
      <c r="H58" s="119"/>
      <c r="I58" s="68"/>
      <c r="J58" s="44"/>
      <c r="K58" s="69"/>
      <c r="L58" s="118"/>
      <c r="M58" s="119"/>
      <c r="N58" s="68"/>
      <c r="O58" s="118"/>
      <c r="P58" s="120"/>
      <c r="Q58" s="120"/>
      <c r="R58" s="11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5" t="s">
        <v>67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7"/>
    </row>
    <row r="62" spans="1:19" ht="81" customHeight="1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1"/>
    </row>
    <row r="63" ht="4.5" customHeight="1"/>
    <row r="64" spans="1:19" ht="15" customHeight="1">
      <c r="A64" s="105" t="s">
        <v>68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69</v>
      </c>
      <c r="C66" s="114" t="s">
        <v>70</v>
      </c>
      <c r="D66" s="114"/>
      <c r="E66" s="114"/>
      <c r="F66" s="114"/>
      <c r="G66" s="114"/>
      <c r="H66" s="114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A27:B27"/>
    <mergeCell ref="A8:B9"/>
    <mergeCell ref="A28:B29"/>
    <mergeCell ref="C5:C6"/>
    <mergeCell ref="D5:G5"/>
    <mergeCell ref="A5:B5"/>
    <mergeCell ref="A6:B6"/>
    <mergeCell ref="A22:B22"/>
    <mergeCell ref="A23:B24"/>
    <mergeCell ref="A25:B26"/>
    <mergeCell ref="L3:S3"/>
    <mergeCell ref="L1:N1"/>
    <mergeCell ref="O1:P1"/>
    <mergeCell ref="Q1:S1"/>
    <mergeCell ref="B3:I3"/>
    <mergeCell ref="B1:C2"/>
    <mergeCell ref="D1:I1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I26:I27"/>
    <mergeCell ref="R5:S5"/>
    <mergeCell ref="K8:L9"/>
    <mergeCell ref="K10:L11"/>
    <mergeCell ref="M5:M6"/>
    <mergeCell ref="K5:L5"/>
    <mergeCell ref="K6:L6"/>
    <mergeCell ref="S11:S12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33:B34"/>
    <mergeCell ref="I36:I37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sqref="K57:K58 A57:A58">
      <formula1>1</formula1>
      <formula2>200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Vavřička</cp:lastModifiedBy>
  <dcterms:created xsi:type="dcterms:W3CDTF">2005-07-26T20:23:27Z</dcterms:created>
  <dcterms:modified xsi:type="dcterms:W3CDTF">2018-12-30T19:46:10Z</dcterms:modified>
  <cp:category/>
  <cp:version/>
  <cp:contentType/>
  <cp:contentStatus/>
</cp:coreProperties>
</file>