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896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<sst xmlns="http://schemas.openxmlformats.org/spreadsheetml/2006/main" count="104" uniqueCount="64">
  <si>
    <t>Česká kuželkářská
asociace</t>
  </si>
  <si>
    <t>Zápis o utkání</t>
  </si>
  <si>
    <t xml:space="preserve">Kuželna:  </t>
  </si>
  <si>
    <t>SKK Rokycany</t>
  </si>
  <si>
    <t>Datum:  </t>
  </si>
  <si>
    <t>4.11.2018</t>
  </si>
  <si>
    <t>Domácí</t>
  </si>
  <si>
    <t>Hosté</t>
  </si>
  <si>
    <t xml:space="preserve">KK Hilton Sezimovo Ústí 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</si>
  <si>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</si>
  <si>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</si>
  <si>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</si>
  <si>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</si>
  <si>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</si>
  <si>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</si>
  <si>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</si>
  <si>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</si>
  <si>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</si>
  <si>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</si>
  <si>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</si>
  <si>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Pospíšil</t>
  </si>
  <si>
    <t>Novák</t>
  </si>
  <si>
    <t>Jakub</t>
  </si>
  <si>
    <t>Jan</t>
  </si>
  <si>
    <t>Černý</t>
  </si>
  <si>
    <t>Petrů</t>
  </si>
  <si>
    <t>Dominik</t>
  </si>
  <si>
    <t>Thea</t>
  </si>
  <si>
    <t>Havlík</t>
  </si>
  <si>
    <t>Berka</t>
  </si>
  <si>
    <t>Vojtěch</t>
  </si>
  <si>
    <t>Patrik</t>
  </si>
  <si>
    <t>Celkový výkon družstva  </t>
  </si>
  <si>
    <t>Vedoucí družstva         Jméno:</t>
  </si>
  <si>
    <t>Varmuža Bedřich</t>
  </si>
  <si>
    <t>Bodový zisk</t>
  </si>
  <si>
    <t>Černuška Branislav</t>
  </si>
  <si>
    <t>Podpis:</t>
  </si>
  <si>
    <t>Rozhodčí</t>
  </si>
  <si>
    <t>Jméno:</t>
  </si>
  <si>
    <t>Pavel Andrlík</t>
  </si>
  <si>
    <t>Číslo průkazu:</t>
  </si>
  <si>
    <t>P-0332</t>
  </si>
  <si>
    <t>Čas zahájení utkání:  </t>
  </si>
  <si>
    <t>10:00</t>
  </si>
  <si>
    <t>Teplota na kuželně:  </t>
  </si>
  <si>
    <t>Čas ukončení utkání:  </t>
  </si>
  <si>
    <t>12:15</t>
  </si>
  <si>
    <t>Počet diváků:  </t>
  </si>
  <si>
    <t>Platnost kolaudačního protokolu:  </t>
  </si>
  <si>
    <t>31.8.2019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</si>
  <si>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</si>
  <si>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</si>
  <si>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</si>
  <si>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</si>
  <si>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</si>
  <si>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</si>
  <si>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</si>
  <si>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Ryzková Nela</t>
  </si>
  <si>
    <t>Berka Patrik</t>
  </si>
  <si>
    <t>Napomínání hráčů za nesportovní chování či vyloučení ze startu:</t>
  </si>
  <si>
    <t>Různé:</t>
  </si>
  <si>
    <t xml:space="preserve">Datum a podpis rozhodčího:  </t>
  </si>
  <si>
    <t>4.11.2018 Pavel Andrlík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</si>
</sst>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38100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625" style="1" customWidth="1"/>
    <col min="2" max="2" width="15.625" style="1" customWidth="1"/>
    <col min="3" max="3" width="5.625" style="1" customWidth="1"/>
    <col min="4" max="5" width="6.625" style="1" customWidth="1"/>
    <col min="6" max="6" width="4.625" style="1" customWidth="1"/>
    <col min="7" max="7" width="6.625" style="1" customWidth="1"/>
    <col min="8" max="8" width="6.375" style="1" customWidth="1"/>
    <col min="9" max="9" width="6.625" style="1" customWidth="1"/>
    <col min="10" max="10" width="1.625" style="1" customWidth="1"/>
    <col min="11" max="11" width="10.625" style="1" customWidth="1"/>
    <col min="12" max="12" width="15.625" style="1" customWidth="1"/>
    <col min="13" max="13" width="5.625" style="1" customWidth="1"/>
    <col min="14" max="15" width="6.625" style="1" customWidth="1"/>
    <col min="16" max="16" width="4.625" style="1" customWidth="1"/>
    <col min="17" max="17" width="6.625" style="1" customWidth="1"/>
    <col min="18" max="18" width="6.375" style="1" customWidth="1"/>
    <col min="19" max="19" width="6.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3</v>
      </c>
      <c r="C3" s="107"/>
      <c r="D3" s="107"/>
      <c r="E3" s="107"/>
      <c r="F3" s="107"/>
      <c r="G3" s="107"/>
      <c r="H3" s="107"/>
      <c r="I3" s="108"/>
      <c r="K3" s="3" t="s">
        <v>7</v>
      </c>
      <c r="L3" s="106" t="s">
        <v>8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9</v>
      </c>
      <c r="B5" s="101"/>
      <c r="C5" s="104" t="s">
        <v>10</v>
      </c>
      <c r="D5" s="116" t="s">
        <v>11</v>
      </c>
      <c r="E5" s="117"/>
      <c r="F5" s="117"/>
      <c r="G5" s="118"/>
      <c r="H5" s="119" t="s">
        <v>12</v>
      </c>
      <c r="I5" s="120"/>
      <c r="K5" s="100" t="s">
        <v>9</v>
      </c>
      <c r="L5" s="101"/>
      <c r="M5" s="104" t="s">
        <v>10</v>
      </c>
      <c r="N5" s="116" t="s">
        <v>11</v>
      </c>
      <c r="O5" s="117"/>
      <c r="P5" s="117"/>
      <c r="Q5" s="118"/>
      <c r="R5" s="119" t="s">
        <v>12</v>
      </c>
      <c r="S5" s="120"/>
    </row>
    <row r="6" spans="1:19" ht="12.75" customHeight="1">
      <c r="A6" s="102" t="s">
        <v>13</v>
      </c>
      <c r="B6" s="103"/>
      <c r="C6" s="105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05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20</v>
      </c>
      <c r="B8" s="89"/>
      <c r="C8" s="10">
        <v>1</v>
      </c>
      <c r="D8" s="11">
        <v>71</v>
      </c>
      <c r="E8" s="12">
        <v>17</v>
      </c>
      <c r="F8" s="12">
        <v>5</v>
      </c>
      <c r="G8" s="13">
        <f>IF(AND(ISBLANK(D8),ISBLANK(E8)),"",D8+E8)</f>
        <v>88</v>
      </c>
      <c r="H8" s="14">
        <f>IF(OR(ISNUMBER($G8),ISNUMBER($Q8)),(SIGN(N($G8)-N($Q8))+1)/2,"")</f>
        <v>0</v>
      </c>
      <c r="I8" s="15"/>
      <c r="K8" s="88" t="s">
        <v>21</v>
      </c>
      <c r="L8" s="89"/>
      <c r="M8" s="10">
        <v>1</v>
      </c>
      <c r="N8" s="11">
        <v>88</v>
      </c>
      <c r="O8" s="12">
        <v>45</v>
      </c>
      <c r="P8" s="12">
        <v>4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81</v>
      </c>
      <c r="E9" s="18">
        <v>25</v>
      </c>
      <c r="F9" s="18">
        <v>5</v>
      </c>
      <c r="G9" s="19">
        <f>IF(AND(ISBLANK(D9),ISBLANK(E9)),"",D9+E9)</f>
        <v>106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92</v>
      </c>
      <c r="O9" s="18">
        <v>54</v>
      </c>
      <c r="P9" s="18">
        <v>1</v>
      </c>
      <c r="Q9" s="19">
        <f>IF(AND(ISBLANK(N9),ISBLANK(O9)),"",N9+O9)</f>
        <v>146</v>
      </c>
      <c r="R9" s="20">
        <f>IF(ISNUMBER($H9),1-$H9,"")</f>
        <v>1</v>
      </c>
      <c r="S9" s="15"/>
    </row>
    <row r="10" spans="1:19" ht="12.75" customHeight="1">
      <c r="A10" s="92" t="s">
        <v>22</v>
      </c>
      <c r="B10" s="93"/>
      <c r="C10" s="16">
        <v>3</v>
      </c>
      <c r="D10" s="17">
        <v>83</v>
      </c>
      <c r="E10" s="18">
        <v>36</v>
      </c>
      <c r="F10" s="18">
        <v>3</v>
      </c>
      <c r="G10" s="19">
        <f>IF(AND(ISBLANK(D10),ISBLANK(E10)),"",D10+E10)</f>
        <v>119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97</v>
      </c>
      <c r="O10" s="18">
        <v>36</v>
      </c>
      <c r="P10" s="18">
        <v>3</v>
      </c>
      <c r="Q10" s="19">
        <f>IF(AND(ISBLANK(N10),ISBLANK(O10)),"",N10+O10)</f>
        <v>133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84</v>
      </c>
      <c r="E11" s="23">
        <v>18</v>
      </c>
      <c r="F11" s="23">
        <v>6</v>
      </c>
      <c r="G11" s="24">
        <f>IF(AND(ISBLANK(D11),ISBLANK(E11)),"",D11+E11)</f>
        <v>102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82</v>
      </c>
      <c r="O11" s="23">
        <v>35</v>
      </c>
      <c r="P11" s="23">
        <v>1</v>
      </c>
      <c r="Q11" s="24">
        <f>IF(AND(ISBLANK(N11),ISBLANK(O11)),"",N11+O11)</f>
        <v>117</v>
      </c>
      <c r="R11" s="25">
        <f>IF(ISNUMBER($H11),1-$H11,"")</f>
        <v>1</v>
      </c>
      <c r="S11" s="98">
        <f>IF(ISNUMBER($I11),1-$I11,"")</f>
        <v>1</v>
      </c>
    </row>
    <row r="12" spans="1:19" ht="15.75" customHeight="1">
      <c r="A12" s="96">
        <v>25709</v>
      </c>
      <c r="B12" s="97"/>
      <c r="C12" s="26" t="s">
        <v>17</v>
      </c>
      <c r="D12" s="27">
        <f>IF(ISNUMBER($G12),SUM(D8:D11),"")</f>
        <v>319</v>
      </c>
      <c r="E12" s="28">
        <f>IF(ISNUMBER($G12),SUM(E8:E11),"")</f>
        <v>96</v>
      </c>
      <c r="F12" s="28">
        <f>IF(ISNUMBER($G12),SUM(F8:F11),"")</f>
        <v>19</v>
      </c>
      <c r="G12" s="29">
        <f>IF(SUM($G8:$G11)+SUM($Q8:$Q11)&gt;0,SUM(G8:G11),"")</f>
        <v>415</v>
      </c>
      <c r="H12" s="27">
        <f>IF(ISNUMBER($G12),SUM(H8:H11),"")</f>
        <v>0</v>
      </c>
      <c r="I12" s="99"/>
      <c r="K12" s="96">
        <v>22708</v>
      </c>
      <c r="L12" s="97"/>
      <c r="M12" s="26" t="s">
        <v>17</v>
      </c>
      <c r="N12" s="27">
        <f>IF(ISNUMBER($G12),SUM(N8:N11),"")</f>
        <v>359</v>
      </c>
      <c r="O12" s="28">
        <f>IF(ISNUMBER($G12),SUM(O8:O11),"")</f>
        <v>170</v>
      </c>
      <c r="P12" s="28">
        <f>IF(ISNUMBER($G12),SUM(P8:P11),"")</f>
        <v>9</v>
      </c>
      <c r="Q12" s="29">
        <f>IF(SUM($G8:$G11)+SUM($Q8:$Q11)&gt;0,SUM(Q8:Q11),"")</f>
        <v>529</v>
      </c>
      <c r="R12" s="27">
        <f>IF(ISNUMBER($G12),SUM(R8:R11),"")</f>
        <v>4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95</v>
      </c>
      <c r="E13" s="12">
        <v>42</v>
      </c>
      <c r="F13" s="12">
        <v>3</v>
      </c>
      <c r="G13" s="13">
        <f>IF(AND(ISBLANK(D13),ISBLANK(E13)),"",D13+E13)</f>
        <v>137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100</v>
      </c>
      <c r="O13" s="12">
        <v>44</v>
      </c>
      <c r="P13" s="12">
        <v>0</v>
      </c>
      <c r="Q13" s="13">
        <f>IF(AND(ISBLANK(N13),ISBLANK(O13)),"",N13+O13)</f>
        <v>144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103</v>
      </c>
      <c r="E14" s="18">
        <v>51</v>
      </c>
      <c r="F14" s="18">
        <v>2</v>
      </c>
      <c r="G14" s="19">
        <f>IF(AND(ISBLANK(D14),ISBLANK(E14)),"",D14+E14)</f>
        <v>154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86</v>
      </c>
      <c r="O14" s="18">
        <v>45</v>
      </c>
      <c r="P14" s="18">
        <v>0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>
      <c r="A15" s="92" t="s">
        <v>26</v>
      </c>
      <c r="B15" s="93"/>
      <c r="C15" s="16">
        <v>3</v>
      </c>
      <c r="D15" s="17">
        <v>98</v>
      </c>
      <c r="E15" s="18">
        <v>45</v>
      </c>
      <c r="F15" s="18">
        <v>1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92</v>
      </c>
      <c r="O15" s="18">
        <v>26</v>
      </c>
      <c r="P15" s="18">
        <v>4</v>
      </c>
      <c r="Q15" s="19">
        <f>IF(AND(ISBLANK(N15),ISBLANK(O15)),"",N15+O15)</f>
        <v>118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107</v>
      </c>
      <c r="E16" s="23">
        <v>44</v>
      </c>
      <c r="F16" s="23">
        <v>0</v>
      </c>
      <c r="G16" s="24">
        <f>IF(AND(ISBLANK(D16),ISBLANK(E16)),"",D16+E16)</f>
        <v>151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99</v>
      </c>
      <c r="O16" s="23">
        <v>27</v>
      </c>
      <c r="P16" s="23">
        <v>4</v>
      </c>
      <c r="Q16" s="24">
        <f>IF(AND(ISBLANK(N16),ISBLANK(O16)),"",N16+O16)</f>
        <v>126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24922</v>
      </c>
      <c r="B17" s="97"/>
      <c r="C17" s="26" t="s">
        <v>17</v>
      </c>
      <c r="D17" s="27">
        <f>IF(ISNUMBER($G17),SUM(D13:D16),"")</f>
        <v>403</v>
      </c>
      <c r="E17" s="28">
        <f>IF(ISNUMBER($G17),SUM(E13:E16),"")</f>
        <v>182</v>
      </c>
      <c r="F17" s="28">
        <f>IF(ISNUMBER($G17),SUM(F13:F16),"")</f>
        <v>6</v>
      </c>
      <c r="G17" s="29">
        <f>IF(SUM($G13:$G16)+SUM($Q13:$Q16)&gt;0,SUM(G13:G16),"")</f>
        <v>585</v>
      </c>
      <c r="H17" s="27">
        <f>IF(ISNUMBER($G17),SUM(H13:H16),"")</f>
        <v>3</v>
      </c>
      <c r="I17" s="99"/>
      <c r="K17" s="96">
        <v>24226</v>
      </c>
      <c r="L17" s="97"/>
      <c r="M17" s="26" t="s">
        <v>17</v>
      </c>
      <c r="N17" s="27">
        <f>IF(ISNUMBER($G17),SUM(N13:N16),"")</f>
        <v>377</v>
      </c>
      <c r="O17" s="28">
        <f>IF(ISNUMBER($G17),SUM(O13:O16),"")</f>
        <v>142</v>
      </c>
      <c r="P17" s="28">
        <f>IF(ISNUMBER($G17),SUM(P13:P16),"")</f>
        <v>8</v>
      </c>
      <c r="Q17" s="29">
        <f>IF(SUM($G13:$G16)+SUM($Q13:$Q16)&gt;0,SUM(Q13:Q16),"")</f>
        <v>519</v>
      </c>
      <c r="R17" s="27">
        <f>IF(ISNUMBER($G17),SUM(R13:R16),"")</f>
        <v>1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78</v>
      </c>
      <c r="E18" s="12">
        <v>36</v>
      </c>
      <c r="F18" s="12">
        <v>1</v>
      </c>
      <c r="G18" s="13">
        <f>IF(AND(ISBLANK(D18),ISBLANK(E18)),"",D18+E18)</f>
        <v>114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92</v>
      </c>
      <c r="O18" s="12">
        <v>38</v>
      </c>
      <c r="P18" s="12">
        <v>2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95</v>
      </c>
      <c r="E19" s="18">
        <v>60</v>
      </c>
      <c r="F19" s="18">
        <v>2</v>
      </c>
      <c r="G19" s="19">
        <f>IF(AND(ISBLANK(D19),ISBLANK(E19)),"",D19+E19)</f>
        <v>155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79</v>
      </c>
      <c r="O19" s="18">
        <v>53</v>
      </c>
      <c r="P19" s="18">
        <v>0</v>
      </c>
      <c r="Q19" s="19">
        <f>IF(AND(ISBLANK(N19),ISBLANK(O19)),"",N19+O19)</f>
        <v>132</v>
      </c>
      <c r="R19" s="20">
        <f>IF(ISNUMBER($H19),1-$H19,"")</f>
        <v>0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84</v>
      </c>
      <c r="E20" s="18">
        <v>44</v>
      </c>
      <c r="F20" s="18">
        <v>2</v>
      </c>
      <c r="G20" s="19">
        <f>IF(AND(ISBLANK(D20),ISBLANK(E20)),"",D20+E20)</f>
        <v>128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79</v>
      </c>
      <c r="O20" s="18">
        <v>45</v>
      </c>
      <c r="P20" s="18">
        <v>0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87</v>
      </c>
      <c r="E21" s="23">
        <v>53</v>
      </c>
      <c r="F21" s="23">
        <v>0</v>
      </c>
      <c r="G21" s="24">
        <f>IF(AND(ISBLANK(D21),ISBLANK(E21)),"",D21+E21)</f>
        <v>140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86</v>
      </c>
      <c r="O21" s="23">
        <v>27</v>
      </c>
      <c r="P21" s="23">
        <v>7</v>
      </c>
      <c r="Q21" s="24">
        <f>IF(AND(ISBLANK(N21),ISBLANK(O21)),"",N21+O21)</f>
        <v>113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22915</v>
      </c>
      <c r="B22" s="97"/>
      <c r="C22" s="26" t="s">
        <v>17</v>
      </c>
      <c r="D22" s="27">
        <f>IF(ISNUMBER($G22),SUM(D18:D21),"")</f>
        <v>344</v>
      </c>
      <c r="E22" s="28">
        <f>IF(ISNUMBER($G22),SUM(E18:E21),"")</f>
        <v>193</v>
      </c>
      <c r="F22" s="28">
        <f>IF(ISNUMBER($G22),SUM(F18:F21),"")</f>
        <v>5</v>
      </c>
      <c r="G22" s="29">
        <f>IF(SUM($G18:$G21)+SUM($Q18:$Q21)&gt;0,SUM(G18:G21),"")</f>
        <v>537</v>
      </c>
      <c r="H22" s="27">
        <f>IF(ISNUMBER($G22),SUM(H18:H21),"")</f>
        <v>3</v>
      </c>
      <c r="I22" s="99"/>
      <c r="K22" s="96">
        <v>25226</v>
      </c>
      <c r="L22" s="97"/>
      <c r="M22" s="26" t="s">
        <v>17</v>
      </c>
      <c r="N22" s="27">
        <f>IF(ISNUMBER($G22),SUM(N18:N21),"")</f>
        <v>336</v>
      </c>
      <c r="O22" s="28">
        <f>IF(ISNUMBER($G22),SUM(O18:O21),"")</f>
        <v>163</v>
      </c>
      <c r="P22" s="28">
        <f>IF(ISNUMBER($G22),SUM(P18:P21),"")</f>
        <v>9</v>
      </c>
      <c r="Q22" s="29">
        <f>IF(SUM($G18:$G21)+SUM($Q18:$Q21)&gt;0,SUM(Q18:Q21),"")</f>
        <v>499</v>
      </c>
      <c r="R22" s="27">
        <f>IF(ISNUMBER($G22),SUM(R18:R21),"")</f>
        <v>1</v>
      </c>
      <c r="S22" s="99"/>
    </row>
    <row r="23" spans="1:19" ht="12.75" customHeight="1">
      <c r="A23" s="88"/>
      <c r="B23" s="89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88"/>
      <c r="L23" s="89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90"/>
      <c r="B24" s="91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90"/>
      <c r="L24" s="91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>
      <c r="A25" s="92"/>
      <c r="B25" s="9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2"/>
      <c r="L25" s="9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94"/>
      <c r="B26" s="9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98">
        <f>IF(ISNUMBER(H27),(SIGN(1000*($H27-$R27)+$G27-$Q27)+1)/2,"")</f>
      </c>
      <c r="K26" s="94"/>
      <c r="L26" s="9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98">
        <f>IF(ISNUMBER($I26),1-$I26,"")</f>
      </c>
    </row>
    <row r="27" spans="1:19" ht="15.75" customHeight="1">
      <c r="A27" s="96"/>
      <c r="B27" s="97"/>
      <c r="C27" s="26" t="s">
        <v>17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99"/>
      <c r="K27" s="96"/>
      <c r="L27" s="97"/>
      <c r="M27" s="26" t="s">
        <v>17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99"/>
    </row>
    <row r="28" spans="1:19" ht="12.75" customHeight="1">
      <c r="A28" s="88"/>
      <c r="B28" s="8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88"/>
      <c r="L28" s="8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0"/>
      <c r="B29" s="9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0"/>
      <c r="L29" s="9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>
      <c r="A30" s="92"/>
      <c r="B30" s="9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2"/>
      <c r="L30" s="9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94"/>
      <c r="B31" s="9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98">
        <f>IF(ISNUMBER(H32),(SIGN(1000*($H32-$R32)+$G32-$Q32)+1)/2,"")</f>
      </c>
      <c r="K31" s="94"/>
      <c r="L31" s="9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98">
        <f>IF(ISNUMBER($I31),1-$I31,"")</f>
      </c>
    </row>
    <row r="32" spans="1:19" ht="15.75" customHeight="1">
      <c r="A32" s="96"/>
      <c r="B32" s="97"/>
      <c r="C32" s="26" t="s">
        <v>17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99"/>
      <c r="K32" s="96"/>
      <c r="L32" s="97"/>
      <c r="M32" s="26" t="s">
        <v>17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99"/>
    </row>
    <row r="33" spans="1:19" ht="12.75" customHeight="1">
      <c r="A33" s="88"/>
      <c r="B33" s="8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88"/>
      <c r="L33" s="8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0"/>
      <c r="B34" s="9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0"/>
      <c r="L34" s="9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>
      <c r="A35" s="92"/>
      <c r="B35" s="9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2"/>
      <c r="L35" s="9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94"/>
      <c r="B36" s="9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98">
        <f>IF(ISNUMBER(H37),(SIGN(1000*($H37-$R37)+$G37-$Q37)+1)/2,"")</f>
      </c>
      <c r="K36" s="94"/>
      <c r="L36" s="9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98">
        <f>IF(ISNUMBER($I36),1-$I36,"")</f>
      </c>
    </row>
    <row r="37" spans="1:19" ht="15.75" customHeight="1">
      <c r="A37" s="96"/>
      <c r="B37" s="97"/>
      <c r="C37" s="26" t="s">
        <v>17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99"/>
      <c r="K37" s="96"/>
      <c r="L37" s="97"/>
      <c r="M37" s="26" t="s">
        <v>17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99"/>
    </row>
    <row r="38" ht="4.5" customHeight="1"/>
    <row r="39" spans="1:19" ht="19.5" customHeight="1">
      <c r="A39" s="30"/>
      <c r="B39" s="31"/>
      <c r="C39" s="32" t="s">
        <v>32</v>
      </c>
      <c r="D39" s="33">
        <f>IF(ISNUMBER($G39),SUM(D12,D17,D22,D27,D32,D37),"")</f>
        <v>1066</v>
      </c>
      <c r="E39" s="34">
        <f>IF(ISNUMBER($G39),SUM(E12,E17,E22,E27,E32,E37),"")</f>
        <v>471</v>
      </c>
      <c r="F39" s="34">
        <f>IF(ISNUMBER($G39),SUM(F12,F17,F22,F27,F32,F37),"")</f>
        <v>30</v>
      </c>
      <c r="G39" s="35">
        <f>IF(SUM($G$8:$G$37)+SUM($Q$8:$Q$37)&gt;0,SUM(G12,G17,G22,G27,G32,G37),"")</f>
        <v>1537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0</v>
      </c>
      <c r="K39" s="30"/>
      <c r="L39" s="31"/>
      <c r="M39" s="32" t="s">
        <v>32</v>
      </c>
      <c r="N39" s="33">
        <f>IF(ISNUMBER($G39),SUM(N12,N17,N22,N27,N32,N37),"")</f>
        <v>1072</v>
      </c>
      <c r="O39" s="34">
        <f>IF(ISNUMBER($G39),SUM(O12,O17,O22,O27,O32,O37),"")</f>
        <v>475</v>
      </c>
      <c r="P39" s="34">
        <f>IF(ISNUMBER($G39),SUM(P12,P17,P22,P27,P32,P37),"")</f>
        <v>26</v>
      </c>
      <c r="Q39" s="35">
        <f>IF(SUM($G$8:$G$37)+SUM($Q$8:$Q$37)&gt;0,SUM(Q12,Q17,Q22,Q27,Q32,Q37),"")</f>
        <v>1547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1</v>
      </c>
    </row>
    <row r="40" ht="4.5" customHeight="1"/>
    <row r="41" spans="1:19" ht="18" customHeight="1">
      <c r="A41" s="38"/>
      <c r="B41" s="42" t="s">
        <v>33</v>
      </c>
      <c r="C41" s="76" t="s">
        <v>34</v>
      </c>
      <c r="D41" s="76"/>
      <c r="E41" s="76"/>
      <c r="G41" s="85" t="s">
        <v>35</v>
      </c>
      <c r="H41" s="85"/>
      <c r="I41" s="39">
        <f>IF(ISNUMBER(I$39),SUM(I11,I16,I21,I26,I31,I36,I39),"")</f>
        <v>2</v>
      </c>
      <c r="K41" s="38"/>
      <c r="L41" s="42" t="s">
        <v>33</v>
      </c>
      <c r="M41" s="76" t="s">
        <v>36</v>
      </c>
      <c r="N41" s="76"/>
      <c r="O41" s="76"/>
      <c r="Q41" s="85" t="s">
        <v>35</v>
      </c>
      <c r="R41" s="85"/>
      <c r="S41" s="39">
        <f>IF(ISNUMBER(S$39),SUM(S11,S16,S21,S26,S31,S36,S39),"")</f>
        <v>2</v>
      </c>
    </row>
    <row r="42" spans="1:19" ht="18" customHeight="1">
      <c r="A42" s="38"/>
      <c r="B42" s="42" t="s">
        <v>37</v>
      </c>
      <c r="C42" s="77"/>
      <c r="D42" s="77"/>
      <c r="E42" s="77"/>
      <c r="G42" s="41"/>
      <c r="H42" s="41"/>
      <c r="I42" s="41"/>
      <c r="K42" s="38"/>
      <c r="L42" s="42" t="s">
        <v>37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38</v>
      </c>
      <c r="B43" s="42" t="s">
        <v>39</v>
      </c>
      <c r="C43" s="73" t="s">
        <v>40</v>
      </c>
      <c r="D43" s="73"/>
      <c r="E43" s="73"/>
      <c r="F43" s="73"/>
      <c r="G43" s="73"/>
      <c r="H43" s="73"/>
      <c r="I43" s="42"/>
      <c r="J43" s="42"/>
      <c r="K43" s="42" t="s">
        <v>41</v>
      </c>
      <c r="L43" s="73" t="s">
        <v>42</v>
      </c>
      <c r="M43" s="73"/>
      <c r="O43" s="42" t="s">
        <v>37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KK Hilton Sezimovo Ústí </v>
      </c>
    </row>
    <row r="46" spans="2:11" ht="19.5" customHeight="1">
      <c r="B46" s="2" t="s">
        <v>43</v>
      </c>
      <c r="C46" s="75" t="s">
        <v>44</v>
      </c>
      <c r="D46" s="75"/>
      <c r="I46" s="2" t="s">
        <v>45</v>
      </c>
      <c r="J46" s="75">
        <v>19</v>
      </c>
      <c r="K46" s="75"/>
    </row>
    <row r="47" spans="2:19" ht="19.5" customHeight="1">
      <c r="B47" s="2" t="s">
        <v>46</v>
      </c>
      <c r="C47" s="87" t="s">
        <v>47</v>
      </c>
      <c r="D47" s="87"/>
      <c r="I47" s="2" t="s">
        <v>48</v>
      </c>
      <c r="J47" s="87">
        <v>10</v>
      </c>
      <c r="K47" s="87"/>
      <c r="P47" s="2" t="s">
        <v>49</v>
      </c>
      <c r="Q47" s="86" t="s">
        <v>50</v>
      </c>
      <c r="R47" s="86"/>
      <c r="S47" s="86"/>
    </row>
    <row r="48" ht="9.75" customHeight="1"/>
    <row r="49" spans="1:19" ht="15" customHeight="1">
      <c r="A49" s="79" t="s">
        <v>51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52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53</v>
      </c>
      <c r="C55" s="46"/>
      <c r="D55" s="47"/>
      <c r="E55" s="59" t="s">
        <v>54</v>
      </c>
      <c r="F55" s="46"/>
      <c r="G55" s="46"/>
      <c r="H55" s="46"/>
      <c r="I55" s="47"/>
      <c r="J55" s="44"/>
      <c r="K55" s="54"/>
      <c r="L55" s="59" t="s">
        <v>53</v>
      </c>
      <c r="M55" s="46"/>
      <c r="N55" s="47"/>
      <c r="O55" s="59" t="s">
        <v>54</v>
      </c>
      <c r="P55" s="46"/>
      <c r="Q55" s="46"/>
      <c r="R55" s="46"/>
      <c r="S55" s="57"/>
    </row>
    <row r="56" spans="1:19" ht="21" customHeight="1">
      <c r="A56" s="53" t="s">
        <v>55</v>
      </c>
      <c r="B56" s="48" t="s">
        <v>56</v>
      </c>
      <c r="C56" s="49"/>
      <c r="D56" s="50" t="s">
        <v>57</v>
      </c>
      <c r="E56" s="48" t="s">
        <v>56</v>
      </c>
      <c r="F56" s="51"/>
      <c r="G56" s="51"/>
      <c r="H56" s="55"/>
      <c r="I56" s="50" t="s">
        <v>57</v>
      </c>
      <c r="J56" s="44"/>
      <c r="K56" s="56" t="s">
        <v>55</v>
      </c>
      <c r="L56" s="48" t="s">
        <v>56</v>
      </c>
      <c r="M56" s="49"/>
      <c r="N56" s="50" t="s">
        <v>57</v>
      </c>
      <c r="O56" s="48" t="s">
        <v>56</v>
      </c>
      <c r="P56" s="51"/>
      <c r="Q56" s="51"/>
      <c r="R56" s="55"/>
      <c r="S56" s="58" t="s">
        <v>57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61</v>
      </c>
      <c r="L57" s="71" t="s">
        <v>58</v>
      </c>
      <c r="M57" s="72"/>
      <c r="N57" s="68">
        <v>24255</v>
      </c>
      <c r="O57" s="71" t="s">
        <v>59</v>
      </c>
      <c r="P57" s="74"/>
      <c r="Q57" s="74"/>
      <c r="R57" s="72"/>
      <c r="S57" s="70">
        <v>25226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61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62</v>
      </c>
      <c r="C66" s="78" t="s">
        <v>63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sqref="K57:K58 A57:A58">
      <formula1>1</formula1>
      <formula2>200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Vavřička</cp:lastModifiedBy>
  <dcterms:created xsi:type="dcterms:W3CDTF">2005-07-26T20:23:27Z</dcterms:created>
  <dcterms:modified xsi:type="dcterms:W3CDTF">2018-12-30T20:16:30Z</dcterms:modified>
  <cp:category/>
  <cp:version/>
  <cp:contentType/>
  <cp:contentStatus/>
</cp:coreProperties>
</file>